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tabRatio="992" firstSheet="4" activeTab="11"/>
  </bookViews>
  <sheets>
    <sheet name="Pvt.Sez Exports " sheetId="1" r:id="rId1"/>
    <sheet name="Pvt.Sez Employment" sheetId="2" r:id="rId2"/>
    <sheet name="Pvt.Sez Investment" sheetId="3" r:id="rId3"/>
    <sheet name="Vsez Exports" sheetId="4" r:id="rId4"/>
    <sheet name="Vsez Employment" sheetId="5" r:id="rId5"/>
    <sheet name="Vsez Investment" sheetId="6" r:id="rId6"/>
    <sheet name="Sectorwise VSEZ" sheetId="7" r:id="rId7"/>
    <sheet name="Sectorwise Pvt. Sez" sheetId="8" r:id="rId8"/>
    <sheet name="ANEX V for private SEZ" sheetId="9" r:id="rId9"/>
    <sheet name="ANEX VI for private SEZ" sheetId="10" r:id="rId10"/>
    <sheet name="combined sectorwise export" sheetId="11" r:id="rId11"/>
    <sheet name="combined sectorwise InvEMP" sheetId="12" r:id="rId12"/>
    <sheet name="Sheet1" sheetId="13" r:id="rId13"/>
  </sheets>
  <definedNames>
    <definedName name="_xlnm._FilterDatabase" localSheetId="1" hidden="1">'Pvt.Sez Employment'!$E$1:$E$37</definedName>
    <definedName name="_xlnm.Print_Area" localSheetId="9">'ANEX VI for private SEZ'!$A$1:$H$22</definedName>
    <definedName name="_xlnm.Print_Area" localSheetId="0">'Pvt.Sez Exports '!$A$1:$P$35</definedName>
    <definedName name="_xlnm.Print_Area" localSheetId="2">'Pvt.Sez Investment'!$A$1:$R$36</definedName>
    <definedName name="_xlnm.Print_Area" localSheetId="7">'Sectorwise Pvt. Sez'!$A$1:$W$27</definedName>
    <definedName name="_xlnm.Print_Area" localSheetId="5">'Vsez Investment'!$A$2:$H$11</definedName>
  </definedNames>
  <calcPr fullCalcOnLoad="1"/>
</workbook>
</file>

<file path=xl/comments1.xml><?xml version="1.0" encoding="utf-8"?>
<comments xmlns="http://schemas.openxmlformats.org/spreadsheetml/2006/main">
  <authors>
    <author>NEELIMA</author>
    <author>nareshsec</author>
  </authors>
  <commentList>
    <comment ref="N15" authorId="0">
      <text>
        <r>
          <rPr>
            <b/>
            <sz val="9"/>
            <rFont val="Tahoma"/>
            <family val="2"/>
          </rPr>
          <t>NEELIMA:</t>
        </r>
        <r>
          <rPr>
            <sz val="9"/>
            <rFont val="Tahoma"/>
            <family val="2"/>
          </rPr>
          <t xml:space="preserve">
figure not tallied</t>
        </r>
      </text>
    </comment>
    <comment ref="M10" authorId="1">
      <text>
        <r>
          <rPr>
            <b/>
            <sz val="9"/>
            <rFont val="Tahoma"/>
            <family val="2"/>
          </rPr>
          <t>nareshsec:</t>
        </r>
        <r>
          <rPr>
            <sz val="9"/>
            <rFont val="Tahoma"/>
            <family val="2"/>
          </rPr>
          <t xml:space="preserve">
total prdouction 485.98-zone to zone transfer</t>
        </r>
      </text>
    </comment>
  </commentList>
</comments>
</file>

<file path=xl/comments2.xml><?xml version="1.0" encoding="utf-8"?>
<comments xmlns="http://schemas.openxmlformats.org/spreadsheetml/2006/main">
  <authors>
    <author>NEELIMA</author>
    <author>nareshsec</author>
  </authors>
  <commentList>
    <comment ref="M26" authorId="0">
      <text>
        <r>
          <rPr>
            <b/>
            <sz val="9"/>
            <rFont val="Tahoma"/>
            <family val="2"/>
          </rPr>
          <t>NEELIMA:</t>
        </r>
        <r>
          <rPr>
            <sz val="9"/>
            <rFont val="Tahoma"/>
            <family val="2"/>
          </rPr>
          <t xml:space="preserve">
details are not tallied with earlier qpr, hence old report ha been taken</t>
        </r>
      </text>
    </comment>
    <comment ref="M27" authorId="0">
      <text>
        <r>
          <rPr>
            <b/>
            <sz val="9"/>
            <rFont val="Tahoma"/>
            <family val="2"/>
          </rPr>
          <t>NEELIMA:</t>
        </r>
        <r>
          <rPr>
            <sz val="9"/>
            <rFont val="Tahoma"/>
            <family val="2"/>
          </rPr>
          <t xml:space="preserve">
variotions in employment upto Sept  </t>
        </r>
      </text>
    </comment>
    <comment ref="M13" authorId="0">
      <text>
        <r>
          <rPr>
            <b/>
            <sz val="9"/>
            <rFont val="Tahoma"/>
            <family val="2"/>
          </rPr>
          <t>NEELIMAvariotions in employment</t>
        </r>
      </text>
    </comment>
    <comment ref="M11" authorId="0">
      <text>
        <r>
          <rPr>
            <b/>
            <sz val="9"/>
            <rFont val="Tahoma"/>
            <family val="2"/>
          </rPr>
          <t>NEELIMA:</t>
        </r>
        <r>
          <rPr>
            <sz val="9"/>
            <rFont val="Tahoma"/>
            <family val="2"/>
          </rPr>
          <t xml:space="preserve">
varitions in Employment figures</t>
        </r>
      </text>
    </comment>
    <comment ref="M22" authorId="1">
      <text>
        <r>
          <rPr>
            <b/>
            <sz val="9"/>
            <rFont val="Tahoma"/>
            <family val="2"/>
          </rPr>
          <t>nareshsec:</t>
        </r>
        <r>
          <rPr>
            <sz val="9"/>
            <rFont val="Tahoma"/>
            <family val="2"/>
          </rPr>
          <t xml:space="preserve">
Huge change in employment</t>
        </r>
      </text>
    </comment>
  </commentList>
</comments>
</file>

<file path=xl/comments3.xml><?xml version="1.0" encoding="utf-8"?>
<comments xmlns="http://schemas.openxmlformats.org/spreadsheetml/2006/main">
  <authors>
    <author>NEELIMA</author>
  </authors>
  <commentList>
    <comment ref="P29" authorId="0">
      <text>
        <r>
          <rPr>
            <b/>
            <sz val="9"/>
            <rFont val="Tahoma"/>
            <family val="2"/>
          </rPr>
          <t>NEELIMA:</t>
        </r>
        <r>
          <rPr>
            <sz val="9"/>
            <rFont val="Tahoma"/>
            <family val="2"/>
          </rPr>
          <t xml:space="preserve">
variotions in investment</t>
        </r>
      </text>
    </comment>
  </commentList>
</comments>
</file>

<file path=xl/comments8.xml><?xml version="1.0" encoding="utf-8"?>
<comments xmlns="http://schemas.openxmlformats.org/spreadsheetml/2006/main">
  <authors>
    <author>MOHANRAO</author>
  </authors>
  <commentList>
    <comment ref="W7" authorId="0">
      <text>
        <r>
          <rPr>
            <sz val="9"/>
            <rFont val="Tahoma"/>
            <family val="2"/>
          </rPr>
          <t>Neelima: perhaps added last quarter figures</t>
        </r>
      </text>
    </comment>
  </commentList>
</comments>
</file>

<file path=xl/sharedStrings.xml><?xml version="1.0" encoding="utf-8"?>
<sst xmlns="http://schemas.openxmlformats.org/spreadsheetml/2006/main" count="731" uniqueCount="295">
  <si>
    <t>Name of the SEZ</t>
  </si>
  <si>
    <t>Location</t>
  </si>
  <si>
    <t>Type</t>
  </si>
  <si>
    <t>Physical Exports</t>
  </si>
  <si>
    <t xml:space="preserve">Imports </t>
  </si>
  <si>
    <t>IT/ITES</t>
  </si>
  <si>
    <t>Trading</t>
  </si>
  <si>
    <t>Manufacturing</t>
  </si>
  <si>
    <t>Total</t>
  </si>
  <si>
    <t>Deemed Exports</t>
  </si>
  <si>
    <t>DTA Sales</t>
  </si>
  <si>
    <t>Total Production</t>
  </si>
  <si>
    <t>Capital goods</t>
  </si>
  <si>
    <t>Raw material/consumables etc.</t>
  </si>
  <si>
    <t>SemiConductors</t>
  </si>
  <si>
    <t>15.01.07</t>
  </si>
  <si>
    <t>10.04.07</t>
  </si>
  <si>
    <t>20.09.07</t>
  </si>
  <si>
    <t>Divi’s Laboratories Limited, Vskp</t>
  </si>
  <si>
    <t>Chippada, Visakhapatnam</t>
  </si>
  <si>
    <t>Pharmaceuticals</t>
  </si>
  <si>
    <t>16.05.06</t>
  </si>
  <si>
    <t>Apache SEZ Development India Private Limited,Nellore</t>
  </si>
  <si>
    <t>Tada Mandal, Nellore District</t>
  </si>
  <si>
    <t>Footwear</t>
  </si>
  <si>
    <t>08.08.06</t>
  </si>
  <si>
    <t>Whitefield paper mills Ltd, Kovvur</t>
  </si>
  <si>
    <t>Kovvur, EG District</t>
  </si>
  <si>
    <t>Writing and printing paper mill</t>
  </si>
  <si>
    <t>22.12.06</t>
  </si>
  <si>
    <t>Visakhapatnam</t>
  </si>
  <si>
    <t>Hetero Infrastructure private Limited, Vskp</t>
  </si>
  <si>
    <t>Nakkapalli</t>
  </si>
  <si>
    <t>11.01.07</t>
  </si>
  <si>
    <t>APIIC Ltd &amp; L&amp;T, Keesarapalli</t>
  </si>
  <si>
    <t>Nakkapali, Visakhapatnam</t>
  </si>
  <si>
    <t>Brandix India Apparel City Private Ltd., Vskp</t>
  </si>
  <si>
    <t>Achutapuram, Visakhapatnam</t>
  </si>
  <si>
    <t>APIIC Ltd. (IT/ITES) Madhurwada, Hill No. 3</t>
  </si>
  <si>
    <t>11.04.07</t>
  </si>
  <si>
    <t>Multi product</t>
  </si>
  <si>
    <t>Kakinada SEZ Private Limited,Kakinada</t>
  </si>
  <si>
    <t>Kakinada, EG District</t>
  </si>
  <si>
    <t>Ramky Pharma City (India) Pvt. Ltd, Vskp.</t>
  </si>
  <si>
    <t>Parawada Mandal, Visakhapatnam</t>
  </si>
  <si>
    <t>10.05.07</t>
  </si>
  <si>
    <t>Sricity Pvt. Ltd.,Chittoor</t>
  </si>
  <si>
    <t>Chittoor</t>
  </si>
  <si>
    <t>Multi Product</t>
  </si>
  <si>
    <t>Mas Fabric Park (India) Pvt. Ltd., Nellore</t>
  </si>
  <si>
    <t>Nellore</t>
  </si>
  <si>
    <t>Textile and apparel</t>
  </si>
  <si>
    <t>06.11.07</t>
  </si>
  <si>
    <t>Parry Infrastructure Company Private Limited, Kakinada</t>
  </si>
  <si>
    <t>Food Processing</t>
  </si>
  <si>
    <t>20.12.07</t>
  </si>
  <si>
    <t>Biotech</t>
  </si>
  <si>
    <t>M/s. APIIC Ltd., Naidupeta</t>
  </si>
  <si>
    <t>Nellore, AP</t>
  </si>
  <si>
    <t>16.02.2009</t>
  </si>
  <si>
    <t>24.04.2009</t>
  </si>
  <si>
    <t>M/s. Dr. Reddy's Laboratories ltd</t>
  </si>
  <si>
    <t>M/s. Bharatiya international SEZ Ltd</t>
  </si>
  <si>
    <t>Leather Sector</t>
  </si>
  <si>
    <t>04.05.2009</t>
  </si>
  <si>
    <t>M/s. Anrak Aluminium Ltd, Makavarapallem Dist, Visakhapatnam</t>
  </si>
  <si>
    <t>Makavarapallem Village, Visakhapatnam</t>
  </si>
  <si>
    <t>Alumina/Aluminium refining, smelting</t>
  </si>
  <si>
    <t>5.5.2010</t>
  </si>
  <si>
    <t xml:space="preserve">Biotech </t>
  </si>
  <si>
    <t xml:space="preserve">Village Annagi and Bodduvanipalem, Maddipadu and Korispadu, District Prakasham </t>
  </si>
  <si>
    <t>Building Products</t>
  </si>
  <si>
    <t>8.9.2009</t>
  </si>
  <si>
    <t>IFFCO Kisan SEZ</t>
  </si>
  <si>
    <t>Nellore, A.P</t>
  </si>
  <si>
    <t>19.4.2010</t>
  </si>
  <si>
    <t>Indus GeneExpressions Limited</t>
  </si>
  <si>
    <t>Village Koduru and Settipalli, Mandal Chilamathur, District Anantapur</t>
  </si>
  <si>
    <t>18.03.2011</t>
  </si>
  <si>
    <t>Annexure-II</t>
  </si>
  <si>
    <t>S.No.</t>
  </si>
  <si>
    <t>Name of the Zone</t>
  </si>
  <si>
    <t>Date of Notification</t>
  </si>
  <si>
    <t>Product/Type</t>
  </si>
  <si>
    <t>Area</t>
  </si>
  <si>
    <t>No. of Units approved</t>
  </si>
  <si>
    <t>Indirect Employment</t>
  </si>
  <si>
    <t>Direct Employment</t>
  </si>
  <si>
    <t xml:space="preserve">Current Employment </t>
  </si>
  <si>
    <t>Men</t>
  </si>
  <si>
    <t xml:space="preserve">Women </t>
  </si>
  <si>
    <t xml:space="preserve">(1) </t>
  </si>
  <si>
    <t xml:space="preserve">(2) </t>
  </si>
  <si>
    <t xml:space="preserve">(3) </t>
  </si>
  <si>
    <t xml:space="preserve">(5) </t>
  </si>
  <si>
    <t xml:space="preserve">(6) </t>
  </si>
  <si>
    <t xml:space="preserve">(7) </t>
  </si>
  <si>
    <t xml:space="preserve">(8) </t>
  </si>
  <si>
    <t xml:space="preserve">(9) </t>
  </si>
  <si>
    <t xml:space="preserve">(10) </t>
  </si>
  <si>
    <t xml:space="preserve">(11) </t>
  </si>
  <si>
    <t xml:space="preserve">(12) </t>
  </si>
  <si>
    <t xml:space="preserve">(13) </t>
  </si>
  <si>
    <t xml:space="preserve">(14) </t>
  </si>
  <si>
    <t>APIIC Ltd. (IT/ITES) Madhurwada, Hill NO. 3</t>
  </si>
  <si>
    <t>23.04.07</t>
  </si>
  <si>
    <t>5.3.2009 &amp; 5.5.2010</t>
  </si>
  <si>
    <t>Annexure-III</t>
  </si>
  <si>
    <t>Rs. Crores</t>
  </si>
  <si>
    <t>Dt. of Notification</t>
  </si>
  <si>
    <t>Type of SEZ</t>
  </si>
  <si>
    <t>Inv. proposed  (excl. FDI)</t>
  </si>
  <si>
    <t>Invest. made  (excl. FDI)</t>
  </si>
  <si>
    <t>FDI  proposed</t>
  </si>
  <si>
    <t>FDI  inv. Made</t>
  </si>
  <si>
    <t>Developer</t>
  </si>
  <si>
    <t>Unit</t>
  </si>
  <si>
    <t>Units</t>
  </si>
  <si>
    <t>By Developer</t>
  </si>
  <si>
    <t>By Units</t>
  </si>
  <si>
    <t>In Land</t>
  </si>
  <si>
    <t xml:space="preserve">In others </t>
  </si>
  <si>
    <t xml:space="preserve">(4) </t>
  </si>
  <si>
    <t xml:space="preserve">(Total of CoL. 8.9.10, 13 , 14 ) </t>
  </si>
  <si>
    <t>5.5.2009</t>
  </si>
  <si>
    <t>Annexure-I</t>
  </si>
  <si>
    <t>Dt. Of commencement of operation</t>
  </si>
  <si>
    <t xml:space="preserve">Date of notifi-cation </t>
  </si>
  <si>
    <t xml:space="preserve">Production and Exports  </t>
  </si>
  <si>
    <t>VSEZ</t>
  </si>
  <si>
    <t>15.03.1989</t>
  </si>
  <si>
    <t>Zone</t>
  </si>
  <si>
    <t>Date of commencement of operation</t>
  </si>
  <si>
    <t xml:space="preserve">Men </t>
  </si>
  <si>
    <t>(1)</t>
  </si>
  <si>
    <t>(2)</t>
  </si>
  <si>
    <t>(3)</t>
  </si>
  <si>
    <t>(4)</t>
  </si>
  <si>
    <t>(5)</t>
  </si>
  <si>
    <t>(6)</t>
  </si>
  <si>
    <t>Government SEZs (EPZs converted as SEZs):</t>
  </si>
  <si>
    <t xml:space="preserve">No. </t>
  </si>
  <si>
    <t>Govt. investment (Developer)</t>
  </si>
  <si>
    <t>Pvt. Inv. by units (excl. FDI)</t>
  </si>
  <si>
    <t xml:space="preserve">Total investment made </t>
  </si>
  <si>
    <t xml:space="preserve">Rs. Crores </t>
  </si>
  <si>
    <t xml:space="preserve"> Vishakhapatnam SEZ</t>
  </si>
  <si>
    <t>Lanco Solar Pvt.Ltd</t>
  </si>
  <si>
    <t>vill.-Mehrumkhurd &amp; chawardhal, Chhattisgarh</t>
  </si>
  <si>
    <t>31.01.2011</t>
  </si>
  <si>
    <t>1867.054 Acres</t>
  </si>
  <si>
    <t>Annex. III</t>
  </si>
  <si>
    <t>DeemedExports</t>
  </si>
  <si>
    <t xml:space="preserve">(Total of Col.3, 4 &amp; 6) </t>
  </si>
  <si>
    <t>APIIC IT/ITSEZ,Kakinada</t>
  </si>
  <si>
    <t>30.11.2011</t>
  </si>
  <si>
    <t>APIIC IT/ITSEZ,Kakinda</t>
  </si>
  <si>
    <t>S.No</t>
  </si>
  <si>
    <t xml:space="preserve">Name of Zone </t>
  </si>
  <si>
    <t>Bio tech</t>
  </si>
  <si>
    <t>Computer/Elecrtronics software</t>
  </si>
  <si>
    <t>Electronics hardware</t>
  </si>
  <si>
    <t>Electronics</t>
  </si>
  <si>
    <t>Engineering</t>
  </si>
  <si>
    <t>Gem&amp;Jewellery</t>
  </si>
  <si>
    <t>Chemicals &amp;Pharmaceuticls(Crude pertrleum refinery)</t>
  </si>
  <si>
    <t>Handicraft</t>
  </si>
  <si>
    <t>Plastic &amp; Rubber</t>
  </si>
  <si>
    <t>Leather, footware and sports goods</t>
  </si>
  <si>
    <t>Ceramics</t>
  </si>
  <si>
    <t>Food and Agro industries</t>
  </si>
  <si>
    <t>Non convention AL energy</t>
  </si>
  <si>
    <t>Trading &amp; Services</t>
  </si>
  <si>
    <t>Textiles &amp; Garments</t>
  </si>
  <si>
    <t>Tobbacco related products</t>
  </si>
  <si>
    <t>Misc.Ind.</t>
  </si>
  <si>
    <t>Total Exports</t>
  </si>
  <si>
    <t>Devunipalavalasa village, Ranasthalam Mandal, Srikakulam District</t>
  </si>
  <si>
    <t>11.11.2009</t>
  </si>
  <si>
    <t>APSEZ, Atchuthapuram</t>
  </si>
  <si>
    <t>12.04.2007</t>
  </si>
  <si>
    <t>12.04.07</t>
  </si>
  <si>
    <t>APIIC IT SEZ Kakinada</t>
  </si>
  <si>
    <t>Srikakulam</t>
  </si>
  <si>
    <t>23.04.2007</t>
  </si>
  <si>
    <t>17.01.06</t>
  </si>
  <si>
    <t>APIIC Ltd. (IT/ITES) Madhurwada (Hill No 03)</t>
  </si>
  <si>
    <t>textile</t>
  </si>
  <si>
    <t>Multi - Product</t>
  </si>
  <si>
    <t>Sector Specific for solar</t>
  </si>
  <si>
    <t>1002.97 Hec</t>
  </si>
  <si>
    <t>132.64 Hec</t>
  </si>
  <si>
    <t>1000AC</t>
  </si>
  <si>
    <t xml:space="preserve">                                                                                               </t>
  </si>
  <si>
    <t>Annexure-V</t>
  </si>
  <si>
    <t>                                (Rs. in crore)</t>
  </si>
  <si>
    <t>Sl. No.</t>
  </si>
  <si>
    <t>Sector</t>
  </si>
  <si>
    <t>Government SEZs</t>
  </si>
  <si>
    <t>State Govt/Private SEZs prior to SEZ Act, 2005</t>
  </si>
  <si>
    <t>SEZs notified under SEZ Act.</t>
  </si>
  <si>
    <t xml:space="preserve">Computer/ Electronic software </t>
  </si>
  <si>
    <t>Electronics and Hardware</t>
  </si>
  <si>
    <t xml:space="preserve">Electronics </t>
  </si>
  <si>
    <t xml:space="preserve">Engineering </t>
  </si>
  <si>
    <t>Gems And Jewellery</t>
  </si>
  <si>
    <t>Chemicals &amp; Pharmaceuticals (Crude Petroleum Refinery)</t>
  </si>
  <si>
    <t>Handicrafts</t>
  </si>
  <si>
    <t>Plastic and rubber</t>
  </si>
  <si>
    <t>Leather, footwear and sports goods</t>
  </si>
  <si>
    <t>Food and Agro Industry</t>
  </si>
  <si>
    <t>Non-conventional and Solar Energy</t>
  </si>
  <si>
    <t>Trading and service</t>
  </si>
  <si>
    <t>Textiles and garments</t>
  </si>
  <si>
    <t>Tobacco related products</t>
  </si>
  <si>
    <t xml:space="preserve">Misc. </t>
  </si>
  <si>
    <t>Annexure-VI</t>
  </si>
  <si>
    <t>Investment (Rs. In Crore)</t>
  </si>
  <si>
    <t>20.09.2007</t>
  </si>
  <si>
    <t>10.04.2007</t>
  </si>
  <si>
    <t>15.01.2007</t>
  </si>
  <si>
    <t>17.01.2006</t>
  </si>
  <si>
    <t>08.08.2006</t>
  </si>
  <si>
    <t>22.12.2006</t>
  </si>
  <si>
    <t>11.04.2007</t>
  </si>
  <si>
    <t>10.05.2007</t>
  </si>
  <si>
    <t>06.11.2007</t>
  </si>
  <si>
    <t>20.12.2007</t>
  </si>
  <si>
    <t>05.05.2010</t>
  </si>
  <si>
    <t>19.04.2010</t>
  </si>
  <si>
    <t>09.01.2008</t>
  </si>
  <si>
    <t>08.09.2009</t>
  </si>
  <si>
    <t>101.282 Hec</t>
  </si>
  <si>
    <t>Export in US $</t>
  </si>
  <si>
    <t xml:space="preserve">Private SEZs </t>
  </si>
  <si>
    <t xml:space="preserve">Total </t>
  </si>
  <si>
    <t>Private SEZs</t>
  </si>
  <si>
    <t xml:space="preserve">Production and Exports (Rs. In crores)
</t>
  </si>
  <si>
    <t xml:space="preserve"> </t>
  </si>
  <si>
    <t>22.06.03</t>
  </si>
  <si>
    <r>
      <t xml:space="preserve">date of notifi-cation/     </t>
    </r>
    <r>
      <rPr>
        <sz val="9"/>
        <rFont val="Times New Roman"/>
        <family val="1"/>
      </rPr>
      <t>date of commencement operation</t>
    </r>
  </si>
  <si>
    <t>VISAKHAPATNAM SPECIAL ECONOMIC ZONE, VISAKHAPATNAM</t>
  </si>
  <si>
    <t>Dr. Reddy's Laboratories Limited</t>
  </si>
  <si>
    <t>Atchutapuram, Vizag</t>
  </si>
  <si>
    <t>Misc.Ind</t>
  </si>
  <si>
    <t xml:space="preserve"> Employment</t>
  </si>
  <si>
    <t>State</t>
  </si>
  <si>
    <t>AP</t>
  </si>
  <si>
    <t>Chhatigarh</t>
  </si>
  <si>
    <t>Chhatisgarh</t>
  </si>
  <si>
    <t>Kesarapalli, Vijayawada</t>
  </si>
  <si>
    <t>Employment proposed</t>
  </si>
  <si>
    <r>
      <t xml:space="preserve">27.06.2006,28.02.2012 and both KEZ.I &amp; II </t>
    </r>
    <r>
      <rPr>
        <b/>
        <sz val="9"/>
        <rFont val="Times New Roman"/>
        <family val="1"/>
      </rPr>
      <t>merged on 13.01.2016</t>
    </r>
  </si>
  <si>
    <t>APIIC Building Product SEZ,Ongole</t>
  </si>
  <si>
    <t>Sarpavaram, Kakinada Rural, Kakinada, EG District</t>
  </si>
  <si>
    <t>11.01.2007/01.04.2011</t>
  </si>
  <si>
    <t>Kakinada SEZ Limited,Kakinada</t>
  </si>
  <si>
    <t>Kakinada SEZ  Limited,Kakinada</t>
  </si>
  <si>
    <r>
      <rPr>
        <b/>
        <sz val="8"/>
        <color indexed="8"/>
        <rFont val="Times New Roman"/>
        <family val="1"/>
      </rPr>
      <t xml:space="preserve">1927.8788  </t>
    </r>
    <r>
      <rPr>
        <sz val="8"/>
        <color indexed="8"/>
        <rFont val="Times New Roman"/>
        <family val="1"/>
      </rPr>
      <t xml:space="preserve">    (2049.3088- 121.43 = 1927.8788).</t>
    </r>
  </si>
  <si>
    <t>Remark</t>
  </si>
  <si>
    <t>Employment Decreased from previous quarter)</t>
  </si>
  <si>
    <t>Employment Decreased from previous quarter 12 )</t>
  </si>
  <si>
    <t>CHHATIGARH</t>
  </si>
  <si>
    <t>CHHATISGARH</t>
  </si>
  <si>
    <t>Not working. Proposed for denotificaiton</t>
  </si>
  <si>
    <t>Investment figure decreased to 18 crores hence earlier quarter report furnished</t>
  </si>
  <si>
    <t>VSEZ, Duvvada</t>
  </si>
  <si>
    <t>SEZs notified under SEZ Act (Total Exports)</t>
  </si>
  <si>
    <t>VISAKHAPATNAM SPECIAL ECONOMIC ZONE, VISAKHAPATNAM,                                                  ANDHRA PRADESH &amp;CHHATISGARH</t>
  </si>
  <si>
    <t>ANDHRA PRADESH &amp;CHHATISGARH                             Annexure-II</t>
  </si>
  <si>
    <r>
      <t xml:space="preserve">VISAKHAPATNAM SPECIAL ECONOMIC ZONE, VISAKHAPATNAM    </t>
    </r>
    <r>
      <rPr>
        <sz val="9"/>
        <rFont val="Times New Roman"/>
        <family val="1"/>
      </rPr>
      <t xml:space="preserve"> (ANDHRA PRADESH &amp;CHHATISGARH) </t>
    </r>
  </si>
  <si>
    <t>VISAKHAPATNAM SEPCIAL ECONOMIC ZONE, DUVVADA,VISAKHAPATNAM(CENTRAL GOVT.SEZ)</t>
  </si>
  <si>
    <t>Employment(In numbers)</t>
  </si>
  <si>
    <t>Investment(Rs. in crore)</t>
  </si>
  <si>
    <t>ACE Urban Hitech City Ltd(ealrier L&amp; T Hitech City Pvt Ltd)</t>
  </si>
  <si>
    <t>ACE Urban Hitech City Pvt Ltd (earlier  L&amp;T Kesarapalli Village)</t>
  </si>
  <si>
    <t>M/s Ace Urban Hitech City Pvt LTd (earlier name :L&amp;T, Keesarapalli)</t>
  </si>
  <si>
    <t>(Financial Year 2019-20 )</t>
  </si>
  <si>
    <t>M/s. Wipro Limited</t>
  </si>
  <si>
    <t>2019-20</t>
  </si>
  <si>
    <t>Total Investment (incl. FDI) made upto 31.03.2019</t>
  </si>
  <si>
    <t>07.07.2017</t>
  </si>
  <si>
    <t>M/s. Bharatiya International SEZ Ltd</t>
  </si>
  <si>
    <t>Exports from SEZs notified under the  SEZ Act, 2005 As on 31.03.2020</t>
  </si>
  <si>
    <t>(Financial Year 2019-20 (April-March'2020))</t>
  </si>
  <si>
    <r>
      <t xml:space="preserve"> </t>
    </r>
    <r>
      <rPr>
        <b/>
        <u val="single"/>
        <sz val="9"/>
        <rFont val="Times New Roman"/>
        <family val="1"/>
      </rPr>
      <t>Investment proposed and made in SEZs notified under SEZ Act As on 31.03.2020</t>
    </r>
  </si>
  <si>
    <t>4thQuarter</t>
  </si>
  <si>
    <t>EMPLOYMENT IN VSEZ AS ON 31.03.2020</t>
  </si>
  <si>
    <t>Investment in Govt./State Govt/Private SEZs established prior to SEZ Act (As on 31.03.2020)</t>
  </si>
  <si>
    <t>Sector-wise exports (Govt. SEZs) for the period upto 31.03.2020  (Annexure-IV)</t>
  </si>
  <si>
    <t>Sector-wise exports (Pvt. SEZs) for the period upto 31.03.2020 of ANDHRA PRADESH &amp; CHHATISGARH                                                                                                                                                                                        (Annexure-IV)</t>
  </si>
  <si>
    <t xml:space="preserve">  Sectorwise breakup of Exports  from SEZs as on  31st  March, 2020 (2019-20) OF ANDHRA PRADESH &amp; CHHATSIGARH</t>
  </si>
  <si>
    <t xml:space="preserve">  Sectorwise breakup of Employment and Investment from SEZs as on  31st  March, 2020 OF ANDHRA PRADESH &amp; CHATSIGARH</t>
  </si>
  <si>
    <t xml:space="preserve">  Sectorwise breakup of Exports  from SEZs as on  31st March 2020 (2019-20) of VSEZ, Duvvada (AP,Chhatisgarh &amp; Telengana)</t>
  </si>
  <si>
    <t xml:space="preserve">  Sectorwise breakup of Employment and Investment from SEZs as on  31st March, 2020 of VSEZ, Duvvada (AP,Chhatisgarh &amp; Telengana)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</si>
</sst>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#,##0_ ;\-#,##0\ "/>
    <numFmt numFmtId="167" formatCode="0.00;[Red]0.00"/>
    <numFmt numFmtId="168" formatCode="0.0"/>
    <numFmt numFmtId="169" formatCode="&quot;On&quot;;&quot;On&quot;;&quot;Off&quot;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b/>
      <u val="single"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color indexed="36"/>
      <name val="Times New Roman"/>
      <family val="1"/>
    </font>
    <font>
      <b/>
      <sz val="9"/>
      <color indexed="8"/>
      <name val="Calibri"/>
      <family val="2"/>
    </font>
    <font>
      <b/>
      <sz val="16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b/>
      <sz val="9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Book Antiqua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6"/>
      <color indexed="8"/>
      <name val="Times New Roman"/>
      <family val="1"/>
    </font>
    <font>
      <u val="single"/>
      <sz val="16"/>
      <name val="Arial"/>
      <family val="2"/>
    </font>
    <font>
      <sz val="16"/>
      <name val="Arial"/>
      <family val="2"/>
    </font>
    <font>
      <b/>
      <sz val="14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7030A0"/>
      <name val="Times New Roman"/>
      <family val="1"/>
    </font>
    <font>
      <b/>
      <sz val="9"/>
      <color theme="1"/>
      <name val="Calibri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b/>
      <sz val="16"/>
      <color rgb="FF000000"/>
      <name val="Times New Roman"/>
      <family val="1"/>
    </font>
    <font>
      <sz val="16"/>
      <color theme="1"/>
      <name val="Arial"/>
      <family val="2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70">
    <xf numFmtId="0" fontId="0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 vertical="top" wrapText="1"/>
    </xf>
    <xf numFmtId="0" fontId="0" fillId="0" borderId="10" xfId="0" applyBorder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21" borderId="10" xfId="0" applyFill="1" applyBorder="1" applyAlignment="1">
      <alignment/>
    </xf>
    <xf numFmtId="0" fontId="0" fillId="21" borderId="0" xfId="0" applyFill="1" applyAlignment="1">
      <alignment/>
    </xf>
    <xf numFmtId="0" fontId="86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/>
    </xf>
    <xf numFmtId="0" fontId="20" fillId="33" borderId="10" xfId="0" applyFont="1" applyFill="1" applyBorder="1" applyAlignment="1">
      <alignment horizontal="justify" vertical="top" wrapText="1"/>
    </xf>
    <xf numFmtId="14" fontId="20" fillId="33" borderId="10" xfId="0" applyNumberFormat="1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justify" vertical="top"/>
    </xf>
    <xf numFmtId="0" fontId="20" fillId="33" borderId="10" xfId="59" applyFont="1" applyFill="1" applyBorder="1" applyAlignment="1">
      <alignment horizontal="justify" vertical="top" wrapText="1"/>
      <protection/>
    </xf>
    <xf numFmtId="0" fontId="20" fillId="33" borderId="10" xfId="59" applyFont="1" applyFill="1" applyBorder="1" applyAlignment="1">
      <alignment horizontal="left" vertical="top" wrapText="1"/>
      <protection/>
    </xf>
    <xf numFmtId="0" fontId="20" fillId="33" borderId="10" xfId="59" applyFont="1" applyFill="1" applyBorder="1" applyAlignment="1">
      <alignment horizontal="center" vertical="top" wrapText="1"/>
      <protection/>
    </xf>
    <xf numFmtId="0" fontId="87" fillId="33" borderId="0" xfId="0" applyFont="1" applyFill="1" applyAlignment="1">
      <alignment/>
    </xf>
    <xf numFmtId="0" fontId="87" fillId="33" borderId="0" xfId="0" applyFont="1" applyFill="1" applyBorder="1" applyAlignment="1">
      <alignment/>
    </xf>
    <xf numFmtId="0" fontId="0" fillId="33" borderId="0" xfId="0" applyFill="1" applyAlignment="1">
      <alignment vertical="top"/>
    </xf>
    <xf numFmtId="0" fontId="88" fillId="0" borderId="10" xfId="0" applyFont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26" fillId="0" borderId="0" xfId="0" applyFont="1" applyBorder="1" applyAlignment="1">
      <alignment/>
    </xf>
    <xf numFmtId="0" fontId="89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89" fillId="0" borderId="10" xfId="0" applyFont="1" applyBorder="1" applyAlignment="1">
      <alignment/>
    </xf>
    <xf numFmtId="0" fontId="20" fillId="35" borderId="10" xfId="0" applyFont="1" applyFill="1" applyBorder="1" applyAlignment="1">
      <alignment vertical="top" wrapText="1"/>
    </xf>
    <xf numFmtId="0" fontId="20" fillId="35" borderId="10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0" fontId="27" fillId="35" borderId="10" xfId="0" applyFont="1" applyFill="1" applyBorder="1" applyAlignment="1">
      <alignment vertical="top" wrapText="1"/>
    </xf>
    <xf numFmtId="0" fontId="27" fillId="35" borderId="10" xfId="0" applyFont="1" applyFill="1" applyBorder="1" applyAlignment="1">
      <alignment horizontal="center" vertical="top" wrapText="1"/>
    </xf>
    <xf numFmtId="0" fontId="27" fillId="35" borderId="10" xfId="0" applyFont="1" applyFill="1" applyBorder="1" applyAlignment="1">
      <alignment horizontal="right" vertical="top" wrapText="1"/>
    </xf>
    <xf numFmtId="0" fontId="27" fillId="0" borderId="10" xfId="0" applyFont="1" applyBorder="1" applyAlignment="1">
      <alignment horizontal="right" vertical="top" wrapText="1"/>
    </xf>
    <xf numFmtId="0" fontId="87" fillId="0" borderId="0" xfId="0" applyFont="1" applyAlignment="1">
      <alignment/>
    </xf>
    <xf numFmtId="0" fontId="19" fillId="0" borderId="10" xfId="0" applyFont="1" applyBorder="1" applyAlignment="1" quotePrefix="1">
      <alignment horizontal="center" vertical="top" wrapText="1"/>
    </xf>
    <xf numFmtId="0" fontId="20" fillId="0" borderId="10" xfId="0" applyFont="1" applyBorder="1" applyAlignment="1" quotePrefix="1">
      <alignment horizontal="center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 quotePrefix="1">
      <alignment horizontal="right" vertical="top" wrapText="1"/>
    </xf>
    <xf numFmtId="0" fontId="4" fillId="0" borderId="10" xfId="0" applyFont="1" applyFill="1" applyBorder="1" applyAlignment="1" quotePrefix="1">
      <alignment horizontal="right" vertical="top"/>
    </xf>
    <xf numFmtId="0" fontId="4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/>
    </xf>
    <xf numFmtId="0" fontId="2" fillId="0" borderId="10" xfId="59" applyFont="1" applyBorder="1" applyAlignment="1">
      <alignment wrapText="1"/>
      <protection/>
    </xf>
    <xf numFmtId="0" fontId="2" fillId="0" borderId="10" xfId="59" applyFont="1" applyBorder="1">
      <alignment/>
      <protection/>
    </xf>
    <xf numFmtId="0" fontId="88" fillId="0" borderId="10" xfId="0" applyFont="1" applyBorder="1" applyAlignment="1">
      <alignment wrapText="1" shrinkToFit="1"/>
    </xf>
    <xf numFmtId="0" fontId="90" fillId="0" borderId="10" xfId="0" applyFont="1" applyBorder="1" applyAlignment="1">
      <alignment/>
    </xf>
    <xf numFmtId="0" fontId="88" fillId="33" borderId="10" xfId="0" applyFont="1" applyFill="1" applyBorder="1" applyAlignment="1">
      <alignment/>
    </xf>
    <xf numFmtId="0" fontId="19" fillId="33" borderId="10" xfId="59" applyFont="1" applyFill="1" applyBorder="1" applyAlignment="1">
      <alignment wrapText="1"/>
      <protection/>
    </xf>
    <xf numFmtId="0" fontId="19" fillId="33" borderId="10" xfId="59" applyFont="1" applyFill="1" applyBorder="1">
      <alignment/>
      <protection/>
    </xf>
    <xf numFmtId="0" fontId="89" fillId="33" borderId="10" xfId="0" applyFont="1" applyFill="1" applyBorder="1" applyAlignment="1">
      <alignment/>
    </xf>
    <xf numFmtId="0" fontId="25" fillId="33" borderId="10" xfId="0" applyFont="1" applyFill="1" applyBorder="1" applyAlignment="1">
      <alignment wrapText="1"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justify" vertical="top"/>
    </xf>
    <xf numFmtId="0" fontId="91" fillId="33" borderId="10" xfId="0" applyFont="1" applyFill="1" applyBorder="1" applyAlignment="1">
      <alignment/>
    </xf>
    <xf numFmtId="0" fontId="19" fillId="33" borderId="10" xfId="59" applyFont="1" applyFill="1" applyBorder="1" applyAlignment="1">
      <alignment horizontal="left" wrapText="1"/>
      <protection/>
    </xf>
    <xf numFmtId="0" fontId="89" fillId="33" borderId="10" xfId="0" applyFont="1" applyFill="1" applyBorder="1" applyAlignment="1">
      <alignment horizontal="left"/>
    </xf>
    <xf numFmtId="0" fontId="87" fillId="34" borderId="0" xfId="0" applyFont="1" applyFill="1" applyBorder="1" applyAlignment="1">
      <alignment/>
    </xf>
    <xf numFmtId="0" fontId="87" fillId="34" borderId="0" xfId="0" applyFont="1" applyFill="1" applyAlignment="1">
      <alignment/>
    </xf>
    <xf numFmtId="0" fontId="25" fillId="36" borderId="0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92" fillId="37" borderId="0" xfId="0" applyFont="1" applyFill="1" applyBorder="1" applyAlignment="1">
      <alignment/>
    </xf>
    <xf numFmtId="0" fontId="93" fillId="0" borderId="0" xfId="0" applyFont="1" applyBorder="1" applyAlignment="1">
      <alignment/>
    </xf>
    <xf numFmtId="0" fontId="93" fillId="0" borderId="0" xfId="0" applyFont="1" applyAlignment="1">
      <alignment/>
    </xf>
    <xf numFmtId="0" fontId="87" fillId="33" borderId="0" xfId="0" applyFont="1" applyFill="1" applyAlignment="1">
      <alignment horizontal="left"/>
    </xf>
    <xf numFmtId="0" fontId="87" fillId="0" borderId="0" xfId="0" applyFont="1" applyBorder="1" applyAlignment="1">
      <alignment/>
    </xf>
    <xf numFmtId="0" fontId="89" fillId="0" borderId="10" xfId="0" applyFont="1" applyFill="1" applyBorder="1" applyAlignment="1">
      <alignment/>
    </xf>
    <xf numFmtId="0" fontId="91" fillId="33" borderId="10" xfId="0" applyFont="1" applyFill="1" applyBorder="1" applyAlignment="1">
      <alignment horizontal="left"/>
    </xf>
    <xf numFmtId="2" fontId="91" fillId="0" borderId="10" xfId="0" applyNumberFormat="1" applyFont="1" applyFill="1" applyBorder="1" applyAlignment="1">
      <alignment/>
    </xf>
    <xf numFmtId="0" fontId="94" fillId="0" borderId="10" xfId="0" applyFont="1" applyBorder="1" applyAlignment="1">
      <alignment horizontal="center" vertical="top" wrapText="1"/>
    </xf>
    <xf numFmtId="0" fontId="94" fillId="33" borderId="10" xfId="0" applyFont="1" applyFill="1" applyBorder="1" applyAlignment="1">
      <alignment horizontal="center" vertical="top" wrapText="1"/>
    </xf>
    <xf numFmtId="0" fontId="33" fillId="33" borderId="10" xfId="0" applyFont="1" applyFill="1" applyBorder="1" applyAlignment="1">
      <alignment horizontal="center" vertical="top" wrapText="1"/>
    </xf>
    <xf numFmtId="2" fontId="90" fillId="33" borderId="10" xfId="42" applyNumberFormat="1" applyFont="1" applyFill="1" applyBorder="1" applyAlignment="1">
      <alignment horizontal="center" vertical="center"/>
    </xf>
    <xf numFmtId="0" fontId="90" fillId="33" borderId="10" xfId="42" applyNumberFormat="1" applyFont="1" applyFill="1" applyBorder="1" applyAlignment="1">
      <alignment horizontal="center" vertical="center"/>
    </xf>
    <xf numFmtId="0" fontId="90" fillId="0" borderId="10" xfId="0" applyFont="1" applyBorder="1" applyAlignment="1">
      <alignment horizontal="center" vertical="center" wrapText="1"/>
    </xf>
    <xf numFmtId="0" fontId="94" fillId="33" borderId="10" xfId="0" applyFont="1" applyFill="1" applyBorder="1" applyAlignment="1">
      <alignment horizontal="center" vertical="top"/>
    </xf>
    <xf numFmtId="0" fontId="9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95" fillId="33" borderId="10" xfId="0" applyFont="1" applyFill="1" applyBorder="1" applyAlignment="1">
      <alignment horizontal="left" vertical="center" wrapText="1"/>
    </xf>
    <xf numFmtId="0" fontId="95" fillId="33" borderId="10" xfId="0" applyFont="1" applyFill="1" applyBorder="1" applyAlignment="1">
      <alignment horizontal="left" vertical="top"/>
    </xf>
    <xf numFmtId="0" fontId="95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96" fillId="33" borderId="10" xfId="0" applyFont="1" applyFill="1" applyBorder="1" applyAlignment="1">
      <alignment horizontal="left" vertical="center"/>
    </xf>
    <xf numFmtId="0" fontId="8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87" fillId="33" borderId="0" xfId="0" applyFont="1" applyFill="1" applyBorder="1" applyAlignment="1">
      <alignment horizontal="left" vertical="top"/>
    </xf>
    <xf numFmtId="0" fontId="87" fillId="33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84" fillId="0" borderId="0" xfId="0" applyFont="1" applyFill="1" applyAlignment="1">
      <alignment/>
    </xf>
    <xf numFmtId="0" fontId="20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justify" vertical="top" wrapText="1"/>
    </xf>
    <xf numFmtId="0" fontId="19" fillId="33" borderId="10" xfId="0" applyFont="1" applyFill="1" applyBorder="1" applyAlignment="1">
      <alignment horizontal="justify" vertical="top"/>
    </xf>
    <xf numFmtId="0" fontId="20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vertical="top"/>
    </xf>
    <xf numFmtId="0" fontId="19" fillId="33" borderId="10" xfId="0" applyFont="1" applyFill="1" applyBorder="1" applyAlignment="1">
      <alignment horizontal="left" vertical="top"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 quotePrefix="1">
      <alignment horizontal="left" vertical="top" wrapText="1"/>
    </xf>
    <xf numFmtId="0" fontId="4" fillId="33" borderId="10" xfId="0" applyFont="1" applyFill="1" applyBorder="1" applyAlignment="1" quotePrefix="1">
      <alignment horizontal="center" vertical="top" wrapText="1"/>
    </xf>
    <xf numFmtId="0" fontId="4" fillId="33" borderId="10" xfId="0" applyFont="1" applyFill="1" applyBorder="1" applyAlignment="1" quotePrefix="1">
      <alignment vertical="top" wrapText="1"/>
    </xf>
    <xf numFmtId="0" fontId="4" fillId="33" borderId="10" xfId="0" applyFont="1" applyFill="1" applyBorder="1" applyAlignment="1">
      <alignment horizontal="right" vertical="top"/>
    </xf>
    <xf numFmtId="0" fontId="39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center" vertical="top"/>
    </xf>
    <xf numFmtId="0" fontId="20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 quotePrefix="1">
      <alignment horizontal="center" vertical="top" wrapText="1"/>
    </xf>
    <xf numFmtId="0" fontId="19" fillId="33" borderId="10" xfId="0" applyFont="1" applyFill="1" applyBorder="1" applyAlignment="1" quotePrefix="1">
      <alignment horizontal="left" vertical="top" wrapText="1"/>
    </xf>
    <xf numFmtId="0" fontId="18" fillId="33" borderId="10" xfId="0" applyFont="1" applyFill="1" applyBorder="1" applyAlignment="1">
      <alignment vertical="top"/>
    </xf>
    <xf numFmtId="0" fontId="20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93" fillId="33" borderId="10" xfId="0" applyFont="1" applyFill="1" applyBorder="1" applyAlignment="1">
      <alignment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left" vertical="top" wrapText="1"/>
    </xf>
    <xf numFmtId="0" fontId="93" fillId="33" borderId="10" xfId="0" applyFont="1" applyFill="1" applyBorder="1" applyAlignment="1">
      <alignment horizontal="left" vertical="top"/>
    </xf>
    <xf numFmtId="0" fontId="93" fillId="33" borderId="10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92" fillId="33" borderId="0" xfId="0" applyFont="1" applyFill="1" applyBorder="1" applyAlignment="1">
      <alignment/>
    </xf>
    <xf numFmtId="0" fontId="20" fillId="33" borderId="10" xfId="0" applyFont="1" applyFill="1" applyBorder="1" applyAlignment="1" quotePrefix="1">
      <alignment vertical="top"/>
    </xf>
    <xf numFmtId="0" fontId="84" fillId="33" borderId="0" xfId="0" applyFont="1" applyFill="1" applyAlignment="1">
      <alignment/>
    </xf>
    <xf numFmtId="0" fontId="4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right" vertical="top" wrapText="1"/>
    </xf>
    <xf numFmtId="0" fontId="97" fillId="33" borderId="10" xfId="0" applyFont="1" applyFill="1" applyBorder="1" applyAlignment="1">
      <alignment horizontal="left" vertical="center" wrapText="1"/>
    </xf>
    <xf numFmtId="0" fontId="31" fillId="33" borderId="10" xfId="42" applyNumberFormat="1" applyFont="1" applyFill="1" applyBorder="1" applyAlignment="1">
      <alignment horizontal="left" vertical="center"/>
    </xf>
    <xf numFmtId="2" fontId="31" fillId="33" borderId="10" xfId="42" applyNumberFormat="1" applyFont="1" applyFill="1" applyBorder="1" applyAlignment="1">
      <alignment horizontal="left" vertical="center"/>
    </xf>
    <xf numFmtId="2" fontId="97" fillId="33" borderId="10" xfId="42" applyNumberFormat="1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/>
    </xf>
    <xf numFmtId="0" fontId="4" fillId="33" borderId="11" xfId="0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right" vertical="top" wrapText="1"/>
    </xf>
    <xf numFmtId="0" fontId="0" fillId="33" borderId="12" xfId="0" applyFill="1" applyBorder="1" applyAlignment="1">
      <alignment/>
    </xf>
    <xf numFmtId="0" fontId="84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2" fontId="17" fillId="33" borderId="10" xfId="0" applyNumberFormat="1" applyFont="1" applyFill="1" applyBorder="1" applyAlignment="1">
      <alignment/>
    </xf>
    <xf numFmtId="0" fontId="98" fillId="33" borderId="10" xfId="0" applyFont="1" applyFill="1" applyBorder="1" applyAlignment="1">
      <alignment horizontal="left" vertical="top"/>
    </xf>
    <xf numFmtId="0" fontId="98" fillId="33" borderId="10" xfId="0" applyFont="1" applyFill="1" applyBorder="1" applyAlignment="1">
      <alignment horizontal="left" vertical="top" wrapText="1"/>
    </xf>
    <xf numFmtId="0" fontId="46" fillId="33" borderId="10" xfId="42" applyNumberFormat="1" applyFont="1" applyFill="1" applyBorder="1" applyAlignment="1">
      <alignment horizontal="center" vertical="top"/>
    </xf>
    <xf numFmtId="2" fontId="98" fillId="33" borderId="10" xfId="42" applyNumberFormat="1" applyFont="1" applyFill="1" applyBorder="1" applyAlignment="1">
      <alignment horizontal="center" vertical="top"/>
    </xf>
    <xf numFmtId="2" fontId="46" fillId="33" borderId="10" xfId="42" applyNumberFormat="1" applyFont="1" applyFill="1" applyBorder="1" applyAlignment="1">
      <alignment horizontal="center" vertical="top"/>
    </xf>
    <xf numFmtId="0" fontId="99" fillId="38" borderId="10" xfId="0" applyFont="1" applyFill="1" applyBorder="1" applyAlignment="1">
      <alignment horizontal="right" vertical="top" wrapText="1"/>
    </xf>
    <xf numFmtId="0" fontId="100" fillId="0" borderId="10" xfId="0" applyFont="1" applyBorder="1" applyAlignment="1">
      <alignment horizontal="center" vertical="top" wrapText="1"/>
    </xf>
    <xf numFmtId="4" fontId="100" fillId="0" borderId="10" xfId="0" applyNumberFormat="1" applyFont="1" applyBorder="1" applyAlignment="1">
      <alignment horizontal="center" vertical="top" wrapText="1"/>
    </xf>
    <xf numFmtId="0" fontId="97" fillId="33" borderId="10" xfId="0" applyFont="1" applyFill="1" applyBorder="1" applyAlignment="1">
      <alignment horizontal="center" vertical="top"/>
    </xf>
    <xf numFmtId="0" fontId="97" fillId="0" borderId="10" xfId="0" applyFont="1" applyBorder="1" applyAlignment="1">
      <alignment horizontal="center" vertical="top" wrapText="1"/>
    </xf>
    <xf numFmtId="0" fontId="97" fillId="33" borderId="10" xfId="0" applyFont="1" applyFill="1" applyBorder="1" applyAlignment="1">
      <alignment horizontal="center" vertical="top" wrapText="1"/>
    </xf>
    <xf numFmtId="0" fontId="101" fillId="38" borderId="10" xfId="0" applyFont="1" applyFill="1" applyBorder="1" applyAlignment="1">
      <alignment horizontal="center" vertical="top" wrapText="1"/>
    </xf>
    <xf numFmtId="0" fontId="31" fillId="33" borderId="10" xfId="0" applyFont="1" applyFill="1" applyBorder="1" applyAlignment="1">
      <alignment horizontal="center" vertical="top" wrapText="1"/>
    </xf>
    <xf numFmtId="0" fontId="102" fillId="33" borderId="10" xfId="0" applyFont="1" applyFill="1" applyBorder="1" applyAlignment="1">
      <alignment horizontal="left" vertical="top"/>
    </xf>
    <xf numFmtId="0" fontId="102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0" fontId="102" fillId="33" borderId="10" xfId="0" applyFont="1" applyFill="1" applyBorder="1" applyAlignment="1">
      <alignment horizontal="center" vertical="top" wrapText="1"/>
    </xf>
    <xf numFmtId="0" fontId="102" fillId="33" borderId="10" xfId="0" applyFont="1" applyFill="1" applyBorder="1" applyAlignment="1">
      <alignment horizontal="center" vertical="top"/>
    </xf>
    <xf numFmtId="0" fontId="49" fillId="33" borderId="10" xfId="42" applyNumberFormat="1" applyFont="1" applyFill="1" applyBorder="1" applyAlignment="1">
      <alignment horizontal="center" vertical="top"/>
    </xf>
    <xf numFmtId="2" fontId="102" fillId="33" borderId="10" xfId="42" applyNumberFormat="1" applyFont="1" applyFill="1" applyBorder="1" applyAlignment="1">
      <alignment horizontal="center" vertical="top"/>
    </xf>
    <xf numFmtId="0" fontId="19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19" fillId="33" borderId="10" xfId="0" applyFont="1" applyFill="1" applyBorder="1" applyAlignment="1">
      <alignment horizontal="right" vertical="top"/>
    </xf>
    <xf numFmtId="0" fontId="19" fillId="33" borderId="10" xfId="0" applyFont="1" applyFill="1" applyBorder="1" applyAlignment="1">
      <alignment vertical="top"/>
    </xf>
    <xf numFmtId="0" fontId="19" fillId="33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89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 wrapText="1"/>
    </xf>
    <xf numFmtId="0" fontId="4" fillId="33" borderId="10" xfId="0" applyFont="1" applyFill="1" applyBorder="1" applyAlignment="1" quotePrefix="1">
      <alignment horizontal="right" vertical="top" wrapText="1"/>
    </xf>
    <xf numFmtId="0" fontId="13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right" vertical="top" wrapText="1"/>
    </xf>
    <xf numFmtId="3" fontId="3" fillId="33" borderId="11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/>
    </xf>
    <xf numFmtId="0" fontId="0" fillId="33" borderId="12" xfId="0" applyFill="1" applyBorder="1" applyAlignment="1">
      <alignment wrapText="1"/>
    </xf>
    <xf numFmtId="0" fontId="39" fillId="33" borderId="10" xfId="0" applyFont="1" applyFill="1" applyBorder="1" applyAlignment="1">
      <alignment vertical="top" wrapText="1"/>
    </xf>
    <xf numFmtId="0" fontId="103" fillId="33" borderId="10" xfId="0" applyFont="1" applyFill="1" applyBorder="1" applyAlignment="1">
      <alignment horizontal="center" vertical="top"/>
    </xf>
    <xf numFmtId="0" fontId="103" fillId="0" borderId="10" xfId="0" applyFont="1" applyBorder="1" applyAlignment="1">
      <alignment vertical="top" wrapText="1"/>
    </xf>
    <xf numFmtId="2" fontId="103" fillId="33" borderId="10" xfId="42" applyNumberFormat="1" applyFont="1" applyFill="1" applyBorder="1" applyAlignment="1">
      <alignment horizontal="center" vertical="top"/>
    </xf>
    <xf numFmtId="0" fontId="104" fillId="38" borderId="10" xfId="0" applyFont="1" applyFill="1" applyBorder="1" applyAlignment="1">
      <alignment horizontal="center" vertical="top"/>
    </xf>
    <xf numFmtId="0" fontId="104" fillId="0" borderId="10" xfId="0" applyFont="1" applyBorder="1" applyAlignment="1">
      <alignment horizontal="center" vertical="top"/>
    </xf>
    <xf numFmtId="2" fontId="97" fillId="33" borderId="10" xfId="42" applyNumberFormat="1" applyFont="1" applyFill="1" applyBorder="1" applyAlignment="1">
      <alignment horizontal="center" vertical="top"/>
    </xf>
    <xf numFmtId="0" fontId="101" fillId="38" borderId="1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99" fillId="38" borderId="10" xfId="0" applyFont="1" applyFill="1" applyBorder="1" applyAlignment="1">
      <alignment horizontal="right" vertical="top"/>
    </xf>
    <xf numFmtId="0" fontId="0" fillId="34" borderId="10" xfId="0" applyFill="1" applyBorder="1" applyAlignment="1">
      <alignment/>
    </xf>
    <xf numFmtId="0" fontId="20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20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/>
    </xf>
    <xf numFmtId="0" fontId="17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wrapText="1" shrinkToFit="1"/>
    </xf>
    <xf numFmtId="0" fontId="39" fillId="33" borderId="10" xfId="0" applyFont="1" applyFill="1" applyBorder="1" applyAlignment="1">
      <alignment horizontal="center" vertical="top"/>
    </xf>
    <xf numFmtId="0" fontId="39" fillId="33" borderId="10" xfId="0" applyFont="1" applyFill="1" applyBorder="1" applyAlignment="1">
      <alignment horizontal="right" vertical="top"/>
    </xf>
    <xf numFmtId="0" fontId="39" fillId="33" borderId="11" xfId="0" applyFont="1" applyFill="1" applyBorder="1" applyAlignment="1">
      <alignment horizontal="right" vertical="top"/>
    </xf>
    <xf numFmtId="3" fontId="4" fillId="33" borderId="10" xfId="0" applyNumberFormat="1" applyFont="1" applyFill="1" applyBorder="1" applyAlignment="1">
      <alignment horizontal="right" vertical="top"/>
    </xf>
    <xf numFmtId="0" fontId="40" fillId="33" borderId="10" xfId="0" applyFont="1" applyFill="1" applyBorder="1" applyAlignment="1" quotePrefix="1">
      <alignment horizontal="right" vertical="top"/>
    </xf>
    <xf numFmtId="0" fontId="40" fillId="33" borderId="11" xfId="0" applyFont="1" applyFill="1" applyBorder="1" applyAlignment="1" quotePrefix="1">
      <alignment horizontal="right" vertical="top"/>
    </xf>
    <xf numFmtId="0" fontId="4" fillId="33" borderId="11" xfId="0" applyFont="1" applyFill="1" applyBorder="1" applyAlignment="1" quotePrefix="1">
      <alignment horizontal="right" vertical="top" wrapText="1"/>
    </xf>
    <xf numFmtId="166" fontId="4" fillId="33" borderId="10" xfId="44" applyNumberFormat="1" applyFont="1" applyFill="1" applyBorder="1" applyAlignment="1" quotePrefix="1">
      <alignment horizontal="right" vertical="top" wrapText="1"/>
    </xf>
    <xf numFmtId="0" fontId="105" fillId="33" borderId="10" xfId="0" applyFont="1" applyFill="1" applyBorder="1" applyAlignment="1">
      <alignment horizontal="justify"/>
    </xf>
    <xf numFmtId="0" fontId="13" fillId="33" borderId="12" xfId="0" applyFont="1" applyFill="1" applyBorder="1" applyAlignment="1">
      <alignment wrapText="1"/>
    </xf>
    <xf numFmtId="14" fontId="4" fillId="33" borderId="10" xfId="0" applyNumberFormat="1" applyFont="1" applyFill="1" applyBorder="1" applyAlignment="1">
      <alignment horizontal="center" vertical="top" wrapText="1"/>
    </xf>
    <xf numFmtId="165" fontId="4" fillId="33" borderId="10" xfId="44" applyNumberFormat="1" applyFont="1" applyFill="1" applyBorder="1" applyAlignment="1">
      <alignment horizontal="right" vertical="top"/>
    </xf>
    <xf numFmtId="165" fontId="4" fillId="33" borderId="11" xfId="44" applyNumberFormat="1" applyFont="1" applyFill="1" applyBorder="1" applyAlignment="1">
      <alignment horizontal="right" vertical="top"/>
    </xf>
    <xf numFmtId="1" fontId="4" fillId="33" borderId="11" xfId="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 quotePrefix="1">
      <alignment horizontal="right" vertical="top"/>
    </xf>
    <xf numFmtId="0" fontId="4" fillId="33" borderId="10" xfId="59" applyFont="1" applyFill="1" applyBorder="1" applyAlignment="1">
      <alignment horizontal="center" vertical="top" wrapText="1"/>
      <protection/>
    </xf>
    <xf numFmtId="0" fontId="106" fillId="33" borderId="12" xfId="0" applyFont="1" applyFill="1" applyBorder="1" applyAlignment="1">
      <alignment wrapText="1"/>
    </xf>
    <xf numFmtId="0" fontId="4" fillId="33" borderId="10" xfId="59" applyFont="1" applyFill="1" applyBorder="1" applyAlignment="1">
      <alignment horizontal="left" vertical="top" wrapText="1"/>
      <protection/>
    </xf>
    <xf numFmtId="0" fontId="4" fillId="33" borderId="10" xfId="59" applyFont="1" applyFill="1" applyBorder="1" applyAlignment="1">
      <alignment horizontal="justify" vertical="top" wrapText="1"/>
      <protection/>
    </xf>
    <xf numFmtId="166" fontId="4" fillId="33" borderId="10" xfId="0" applyNumberFormat="1" applyFont="1" applyFill="1" applyBorder="1" applyAlignment="1">
      <alignment horizontal="right" vertical="top"/>
    </xf>
    <xf numFmtId="0" fontId="89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0" fontId="105" fillId="0" borderId="0" xfId="0" applyFont="1" applyFill="1" applyAlignment="1">
      <alignment horizontal="justify" vertical="top"/>
    </xf>
    <xf numFmtId="0" fontId="20" fillId="0" borderId="10" xfId="0" applyFont="1" applyFill="1" applyBorder="1" applyAlignment="1">
      <alignment horizontal="right" vertical="top"/>
    </xf>
    <xf numFmtId="0" fontId="20" fillId="0" borderId="10" xfId="0" applyFont="1" applyFill="1" applyBorder="1" applyAlignment="1">
      <alignment vertical="top"/>
    </xf>
    <xf numFmtId="0" fontId="13" fillId="0" borderId="0" xfId="0" applyFont="1" applyFill="1" applyAlignment="1">
      <alignment/>
    </xf>
    <xf numFmtId="14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justify" vertical="top" wrapText="1"/>
    </xf>
    <xf numFmtId="0" fontId="20" fillId="0" borderId="10" xfId="49" applyFont="1" applyFill="1" applyBorder="1" applyAlignment="1">
      <alignment vertical="top"/>
      <protection/>
    </xf>
    <xf numFmtId="0" fontId="20" fillId="0" borderId="10" xfId="49" applyFont="1" applyFill="1" applyBorder="1" applyAlignment="1">
      <alignment vertical="top" wrapText="1"/>
      <protection/>
    </xf>
    <xf numFmtId="164" fontId="20" fillId="0" borderId="10" xfId="45" applyNumberFormat="1" applyFont="1" applyFill="1" applyBorder="1" applyAlignment="1">
      <alignment vertical="top"/>
    </xf>
    <xf numFmtId="0" fontId="20" fillId="0" borderId="10" xfId="0" applyFont="1" applyFill="1" applyBorder="1" applyAlignment="1" quotePrefix="1">
      <alignment vertical="top"/>
    </xf>
    <xf numFmtId="0" fontId="20" fillId="0" borderId="10" xfId="0" applyFont="1" applyFill="1" applyBorder="1" applyAlignment="1">
      <alignment horizontal="center" vertical="top"/>
    </xf>
    <xf numFmtId="168" fontId="20" fillId="0" borderId="10" xfId="0" applyNumberFormat="1" applyFont="1" applyFill="1" applyBorder="1" applyAlignment="1">
      <alignment vertical="top" wrapText="1"/>
    </xf>
    <xf numFmtId="2" fontId="20" fillId="0" borderId="10" xfId="0" applyNumberFormat="1" applyFont="1" applyFill="1" applyBorder="1" applyAlignment="1">
      <alignment vertical="top" wrapText="1"/>
    </xf>
    <xf numFmtId="0" fontId="20" fillId="0" borderId="10" xfId="59" applyFont="1" applyFill="1" applyBorder="1" applyAlignment="1">
      <alignment horizontal="justify" vertical="top" wrapText="1"/>
      <protection/>
    </xf>
    <xf numFmtId="0" fontId="20" fillId="0" borderId="10" xfId="59" applyFont="1" applyFill="1" applyBorder="1" applyAlignment="1">
      <alignment horizontal="left" vertical="top" wrapText="1"/>
      <protection/>
    </xf>
    <xf numFmtId="0" fontId="20" fillId="0" borderId="10" xfId="59" applyFont="1" applyFill="1" applyBorder="1" applyAlignment="1">
      <alignment horizontal="center" vertical="top" wrapText="1"/>
      <protection/>
    </xf>
    <xf numFmtId="167" fontId="20" fillId="0" borderId="10" xfId="0" applyNumberFormat="1" applyFont="1" applyFill="1" applyBorder="1" applyAlignment="1">
      <alignment vertical="top"/>
    </xf>
    <xf numFmtId="0" fontId="8" fillId="0" borderId="0" xfId="0" applyFont="1" applyFill="1" applyAlignment="1">
      <alignment wrapText="1"/>
    </xf>
    <xf numFmtId="0" fontId="91" fillId="33" borderId="10" xfId="0" applyFont="1" applyFill="1" applyBorder="1" applyAlignment="1">
      <alignment horizontal="right" vertical="top" wrapText="1"/>
    </xf>
    <xf numFmtId="0" fontId="90" fillId="33" borderId="10" xfId="0" applyFont="1" applyFill="1" applyBorder="1" applyAlignment="1">
      <alignment/>
    </xf>
    <xf numFmtId="0" fontId="19" fillId="0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justify" vertical="top"/>
    </xf>
    <xf numFmtId="0" fontId="20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horizontal="right" vertical="top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06" fillId="0" borderId="0" xfId="0" applyFont="1" applyFill="1" applyAlignment="1">
      <alignment vertical="top" wrapText="1"/>
    </xf>
    <xf numFmtId="2" fontId="20" fillId="0" borderId="10" xfId="0" applyNumberFormat="1" applyFont="1" applyFill="1" applyBorder="1" applyAlignment="1" quotePrefix="1">
      <alignment vertical="top" wrapText="1"/>
    </xf>
    <xf numFmtId="0" fontId="88" fillId="33" borderId="10" xfId="0" applyFont="1" applyFill="1" applyBorder="1" applyAlignment="1">
      <alignment horizontal="center" vertical="center"/>
    </xf>
    <xf numFmtId="0" fontId="88" fillId="0" borderId="10" xfId="0" applyFont="1" applyBorder="1" applyAlignment="1">
      <alignment vertical="center" wrapText="1"/>
    </xf>
    <xf numFmtId="2" fontId="88" fillId="33" borderId="10" xfId="42" applyNumberFormat="1" applyFont="1" applyFill="1" applyBorder="1" applyAlignment="1">
      <alignment horizontal="center" vertical="center"/>
    </xf>
    <xf numFmtId="0" fontId="88" fillId="33" borderId="10" xfId="42" applyNumberFormat="1" applyFont="1" applyFill="1" applyBorder="1" applyAlignment="1">
      <alignment horizontal="center" vertical="center"/>
    </xf>
    <xf numFmtId="0" fontId="51" fillId="33" borderId="10" xfId="42" applyNumberFormat="1" applyFont="1" applyFill="1" applyBorder="1" applyAlignment="1">
      <alignment horizontal="center" vertical="center"/>
    </xf>
    <xf numFmtId="0" fontId="88" fillId="33" borderId="10" xfId="42" applyNumberFormat="1" applyFont="1" applyFill="1" applyBorder="1" applyAlignment="1">
      <alignment horizontal="center" vertical="center" wrapText="1"/>
    </xf>
    <xf numFmtId="0" fontId="107" fillId="33" borderId="10" xfId="0" applyFont="1" applyFill="1" applyBorder="1" applyAlignment="1">
      <alignment horizontal="left" vertical="center"/>
    </xf>
    <xf numFmtId="0" fontId="107" fillId="33" borderId="10" xfId="0" applyFont="1" applyFill="1" applyBorder="1" applyAlignment="1">
      <alignment horizontal="left" vertical="center" wrapText="1"/>
    </xf>
    <xf numFmtId="0" fontId="53" fillId="33" borderId="10" xfId="42" applyNumberFormat="1" applyFont="1" applyFill="1" applyBorder="1" applyAlignment="1">
      <alignment horizontal="left" vertical="center"/>
    </xf>
    <xf numFmtId="2" fontId="53" fillId="33" borderId="10" xfId="42" applyNumberFormat="1" applyFont="1" applyFill="1" applyBorder="1" applyAlignment="1">
      <alignment horizontal="left" vertical="center"/>
    </xf>
    <xf numFmtId="2" fontId="107" fillId="33" borderId="10" xfId="42" applyNumberFormat="1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center" vertical="top" wrapText="1"/>
    </xf>
    <xf numFmtId="0" fontId="91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/>
    </xf>
    <xf numFmtId="0" fontId="0" fillId="33" borderId="13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50" fillId="33" borderId="10" xfId="0" applyFont="1" applyFill="1" applyBorder="1" applyAlignment="1">
      <alignment horizontal="center" vertical="top"/>
    </xf>
    <xf numFmtId="0" fontId="19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top"/>
    </xf>
    <xf numFmtId="0" fontId="38" fillId="33" borderId="10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0" fontId="19" fillId="33" borderId="10" xfId="0" applyFont="1" applyFill="1" applyBorder="1" applyAlignment="1">
      <alignment horizontal="right" vertical="top"/>
    </xf>
    <xf numFmtId="0" fontId="19" fillId="33" borderId="11" xfId="0" applyFont="1" applyFill="1" applyBorder="1" applyAlignment="1">
      <alignment horizontal="center" vertical="top"/>
    </xf>
    <xf numFmtId="0" fontId="19" fillId="33" borderId="14" xfId="0" applyFont="1" applyFill="1" applyBorder="1" applyAlignment="1">
      <alignment horizontal="center" vertical="top"/>
    </xf>
    <xf numFmtId="0" fontId="19" fillId="33" borderId="12" xfId="0" applyFont="1" applyFill="1" applyBorder="1" applyAlignment="1">
      <alignment horizontal="center" vertical="top"/>
    </xf>
    <xf numFmtId="0" fontId="19" fillId="33" borderId="10" xfId="0" applyFont="1" applyFill="1" applyBorder="1" applyAlignment="1">
      <alignment vertical="top"/>
    </xf>
    <xf numFmtId="0" fontId="19" fillId="33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0" fontId="19" fillId="33" borderId="11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20" fillId="33" borderId="11" xfId="0" applyFont="1" applyFill="1" applyBorder="1" applyAlignment="1">
      <alignment horizontal="center" vertical="top"/>
    </xf>
    <xf numFmtId="0" fontId="20" fillId="33" borderId="14" xfId="0" applyFont="1" applyFill="1" applyBorder="1" applyAlignment="1">
      <alignment horizontal="center" vertical="top"/>
    </xf>
    <xf numFmtId="0" fontId="20" fillId="33" borderId="12" xfId="0" applyFont="1" applyFill="1" applyBorder="1" applyAlignment="1">
      <alignment horizontal="center" vertical="top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19" fillId="0" borderId="1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89" fillId="0" borderId="1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91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right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right" vertical="center" wrapText="1"/>
    </xf>
    <xf numFmtId="0" fontId="86" fillId="0" borderId="0" xfId="0" applyFont="1" applyAlignment="1">
      <alignment horizontal="center"/>
    </xf>
    <xf numFmtId="0" fontId="95" fillId="33" borderId="10" xfId="0" applyFont="1" applyFill="1" applyBorder="1" applyAlignment="1">
      <alignment horizontal="left" vertical="center" wrapText="1"/>
    </xf>
    <xf numFmtId="0" fontId="95" fillId="33" borderId="11" xfId="0" applyFont="1" applyFill="1" applyBorder="1" applyAlignment="1">
      <alignment horizontal="center" vertical="top" wrapText="1"/>
    </xf>
    <xf numFmtId="0" fontId="95" fillId="33" borderId="14" xfId="0" applyFont="1" applyFill="1" applyBorder="1" applyAlignment="1">
      <alignment horizontal="center" vertical="top" wrapText="1"/>
    </xf>
    <xf numFmtId="0" fontId="95" fillId="33" borderId="12" xfId="0" applyFont="1" applyFill="1" applyBorder="1" applyAlignment="1">
      <alignment horizontal="center" vertical="top" wrapText="1"/>
    </xf>
    <xf numFmtId="0" fontId="36" fillId="33" borderId="1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97" fillId="0" borderId="10" xfId="0" applyFont="1" applyBorder="1" applyAlignment="1">
      <alignment horizontal="right" vertical="top" wrapText="1"/>
    </xf>
    <xf numFmtId="0" fontId="98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/>
    </xf>
    <xf numFmtId="0" fontId="46" fillId="33" borderId="10" xfId="0" applyFont="1" applyFill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4" xfId="45"/>
    <cellStyle name="Comma 4 3" xfId="46"/>
    <cellStyle name="Currency" xfId="47"/>
    <cellStyle name="Currency [0]" xfId="48"/>
    <cellStyle name="Excel Built-in Norma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34"/>
  <sheetViews>
    <sheetView view="pageBreakPreview" zoomScaleSheetLayoutView="100" zoomScalePageLayoutView="0" workbookViewId="0" topLeftCell="A1">
      <pane xSplit="1" ySplit="6" topLeftCell="B27" activePane="bottomRight" state="frozen"/>
      <selection pane="topLeft" activeCell="M39" sqref="M39"/>
      <selection pane="topRight" activeCell="M39" sqref="M39"/>
      <selection pane="bottomLeft" activeCell="M39" sqref="M39"/>
      <selection pane="bottomRight" activeCell="A1" sqref="A1:O31"/>
    </sheetView>
  </sheetViews>
  <sheetFormatPr defaultColWidth="9.140625" defaultRowHeight="15"/>
  <cols>
    <col min="1" max="1" width="3.8515625" style="17" customWidth="1"/>
    <col min="2" max="2" width="23.140625" style="17" customWidth="1"/>
    <col min="3" max="3" width="19.140625" style="17" customWidth="1"/>
    <col min="4" max="4" width="9.140625" style="106" customWidth="1"/>
    <col min="5" max="5" width="9.28125" style="106" customWidth="1"/>
    <col min="6" max="6" width="9.8515625" style="17" customWidth="1"/>
    <col min="7" max="7" width="9.140625" style="17" customWidth="1"/>
    <col min="8" max="8" width="7.421875" style="17" customWidth="1"/>
    <col min="9" max="9" width="10.28125" style="17" customWidth="1"/>
    <col min="10" max="10" width="10.00390625" style="17" customWidth="1"/>
    <col min="11" max="12" width="9.140625" style="17" customWidth="1"/>
    <col min="13" max="13" width="9.421875" style="17" customWidth="1"/>
    <col min="14" max="14" width="7.7109375" style="17" customWidth="1"/>
    <col min="15" max="15" width="9.28125" style="17" customWidth="1"/>
    <col min="16" max="16" width="12.28125" style="17" customWidth="1"/>
  </cols>
  <sheetData>
    <row r="1" spans="1:89" s="4" customFormat="1" ht="29.25" customHeight="1">
      <c r="A1" s="313" t="s">
        <v>268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139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</row>
    <row r="2" spans="1:89" s="4" customFormat="1" ht="15.75" customHeight="1">
      <c r="A2" s="314" t="s">
        <v>283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109"/>
      <c r="P2" s="139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</row>
    <row r="3" spans="1:89" s="4" customFormat="1" ht="15">
      <c r="A3" s="189"/>
      <c r="B3" s="189"/>
      <c r="C3" s="189"/>
      <c r="D3" s="110"/>
      <c r="E3" s="110"/>
      <c r="F3" s="317" t="s">
        <v>277</v>
      </c>
      <c r="G3" s="317"/>
      <c r="H3" s="317"/>
      <c r="I3" s="189"/>
      <c r="J3" s="189"/>
      <c r="K3" s="189"/>
      <c r="L3" s="189"/>
      <c r="M3" s="316" t="s">
        <v>125</v>
      </c>
      <c r="N3" s="316"/>
      <c r="O3" s="316"/>
      <c r="P3" s="139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</row>
    <row r="4" spans="1:89" s="4" customFormat="1" ht="84">
      <c r="A4" s="111" t="s">
        <v>80</v>
      </c>
      <c r="B4" s="111" t="s">
        <v>0</v>
      </c>
      <c r="C4" s="111" t="s">
        <v>1</v>
      </c>
      <c r="D4" s="110" t="s">
        <v>246</v>
      </c>
      <c r="E4" s="110" t="s">
        <v>2</v>
      </c>
      <c r="F4" s="196" t="s">
        <v>240</v>
      </c>
      <c r="G4" s="314" t="s">
        <v>237</v>
      </c>
      <c r="H4" s="314"/>
      <c r="I4" s="314"/>
      <c r="J4" s="314"/>
      <c r="K4" s="314"/>
      <c r="L4" s="314"/>
      <c r="M4" s="314"/>
      <c r="N4" s="314"/>
      <c r="O4" s="314"/>
      <c r="P4" s="139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</row>
    <row r="5" spans="1:89" s="4" customFormat="1" ht="15">
      <c r="A5" s="111"/>
      <c r="B5" s="112"/>
      <c r="C5" s="111"/>
      <c r="D5" s="110"/>
      <c r="E5" s="110"/>
      <c r="F5" s="196"/>
      <c r="G5" s="314" t="s">
        <v>3</v>
      </c>
      <c r="H5" s="315"/>
      <c r="I5" s="315"/>
      <c r="J5" s="315"/>
      <c r="K5" s="114"/>
      <c r="L5" s="114"/>
      <c r="M5" s="114"/>
      <c r="N5" s="314" t="s">
        <v>4</v>
      </c>
      <c r="O5" s="314"/>
      <c r="P5" s="139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</row>
    <row r="6" spans="1:89" s="4" customFormat="1" ht="32.25" customHeight="1">
      <c r="A6" s="112" t="s">
        <v>193</v>
      </c>
      <c r="B6" s="112"/>
      <c r="C6" s="112"/>
      <c r="D6" s="115"/>
      <c r="E6" s="115"/>
      <c r="F6" s="115"/>
      <c r="G6" s="190" t="s">
        <v>5</v>
      </c>
      <c r="H6" s="190" t="s">
        <v>6</v>
      </c>
      <c r="I6" s="197" t="s">
        <v>7</v>
      </c>
      <c r="J6" s="196" t="s">
        <v>8</v>
      </c>
      <c r="K6" s="197" t="s">
        <v>9</v>
      </c>
      <c r="L6" s="197" t="s">
        <v>10</v>
      </c>
      <c r="M6" s="197" t="s">
        <v>11</v>
      </c>
      <c r="N6" s="197" t="s">
        <v>12</v>
      </c>
      <c r="O6" s="197" t="s">
        <v>13</v>
      </c>
      <c r="P6" s="139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</row>
    <row r="7" spans="1:16" s="199" customFormat="1" ht="39.75" customHeight="1">
      <c r="A7" s="131">
        <v>1</v>
      </c>
      <c r="B7" s="11" t="s">
        <v>18</v>
      </c>
      <c r="C7" s="11" t="s">
        <v>19</v>
      </c>
      <c r="D7" s="103" t="s">
        <v>247</v>
      </c>
      <c r="E7" s="103" t="s">
        <v>20</v>
      </c>
      <c r="F7" s="222" t="s">
        <v>221</v>
      </c>
      <c r="G7" s="116">
        <v>0</v>
      </c>
      <c r="H7" s="198">
        <v>0</v>
      </c>
      <c r="I7" s="226">
        <v>2848.75</v>
      </c>
      <c r="J7" s="116">
        <f aca="true" t="shared" si="0" ref="J7:J27">G7+H7+I7</f>
        <v>2848.75</v>
      </c>
      <c r="K7" s="226">
        <v>327.94</v>
      </c>
      <c r="L7" s="226">
        <v>347.54</v>
      </c>
      <c r="M7" s="116">
        <f aca="true" t="shared" si="1" ref="M7:M27">J7+K7+L7</f>
        <v>3524.23</v>
      </c>
      <c r="N7" s="227">
        <v>13.85</v>
      </c>
      <c r="O7" s="227">
        <v>958.67</v>
      </c>
      <c r="P7" s="139"/>
    </row>
    <row r="8" spans="1:16" s="199" customFormat="1" ht="39.75" customHeight="1">
      <c r="A8" s="131">
        <v>2</v>
      </c>
      <c r="B8" s="11" t="s">
        <v>22</v>
      </c>
      <c r="C8" s="11" t="s">
        <v>23</v>
      </c>
      <c r="D8" s="103" t="s">
        <v>247</v>
      </c>
      <c r="E8" s="103" t="s">
        <v>24</v>
      </c>
      <c r="F8" s="222" t="s">
        <v>222</v>
      </c>
      <c r="G8" s="226">
        <v>0</v>
      </c>
      <c r="H8" s="226">
        <v>0</v>
      </c>
      <c r="I8" s="226">
        <v>982.54</v>
      </c>
      <c r="J8" s="116">
        <f t="shared" si="0"/>
        <v>982.54</v>
      </c>
      <c r="K8" s="226">
        <v>40.23</v>
      </c>
      <c r="L8" s="226">
        <v>5.78</v>
      </c>
      <c r="M8" s="116">
        <f>SUM(J8:L8)</f>
        <v>1028.55</v>
      </c>
      <c r="N8" s="227">
        <v>67.67</v>
      </c>
      <c r="O8" s="227">
        <v>687.65</v>
      </c>
      <c r="P8" s="139"/>
    </row>
    <row r="9" spans="1:16" s="140" customFormat="1" ht="39" customHeight="1">
      <c r="A9" s="131">
        <v>3</v>
      </c>
      <c r="B9" s="11" t="s">
        <v>26</v>
      </c>
      <c r="C9" s="11" t="s">
        <v>27</v>
      </c>
      <c r="D9" s="103" t="s">
        <v>247</v>
      </c>
      <c r="E9" s="103" t="s">
        <v>28</v>
      </c>
      <c r="F9" s="222" t="s">
        <v>223</v>
      </c>
      <c r="G9" s="116">
        <v>0</v>
      </c>
      <c r="H9" s="116">
        <v>0</v>
      </c>
      <c r="I9" s="116">
        <v>0</v>
      </c>
      <c r="J9" s="116">
        <f t="shared" si="0"/>
        <v>0</v>
      </c>
      <c r="K9" s="116">
        <v>0</v>
      </c>
      <c r="L9" s="116">
        <v>0</v>
      </c>
      <c r="M9" s="116">
        <f t="shared" si="1"/>
        <v>0</v>
      </c>
      <c r="N9" s="116">
        <v>0</v>
      </c>
      <c r="O9" s="116">
        <v>0</v>
      </c>
      <c r="P9" s="228" t="s">
        <v>264</v>
      </c>
    </row>
    <row r="10" spans="1:16" s="229" customFormat="1" ht="39.75" customHeight="1">
      <c r="A10" s="131">
        <v>4</v>
      </c>
      <c r="B10" s="11" t="s">
        <v>31</v>
      </c>
      <c r="C10" s="11" t="s">
        <v>32</v>
      </c>
      <c r="D10" s="103" t="s">
        <v>247</v>
      </c>
      <c r="E10" s="103" t="s">
        <v>20</v>
      </c>
      <c r="F10" s="222" t="s">
        <v>255</v>
      </c>
      <c r="G10" s="116">
        <v>0</v>
      </c>
      <c r="H10" s="116">
        <v>0</v>
      </c>
      <c r="I10" s="116">
        <v>607.87</v>
      </c>
      <c r="J10" s="116">
        <f t="shared" si="0"/>
        <v>607.87</v>
      </c>
      <c r="K10" s="116">
        <v>677.13</v>
      </c>
      <c r="L10" s="116">
        <v>336.06</v>
      </c>
      <c r="M10" s="116">
        <v>2220.23</v>
      </c>
      <c r="N10" s="116">
        <v>3.77</v>
      </c>
      <c r="O10" s="116">
        <v>416.28</v>
      </c>
      <c r="P10" s="139"/>
    </row>
    <row r="11" spans="1:16" s="199" customFormat="1" ht="39.75" customHeight="1">
      <c r="A11" s="131">
        <v>5</v>
      </c>
      <c r="B11" s="11" t="s">
        <v>36</v>
      </c>
      <c r="C11" s="11" t="s">
        <v>37</v>
      </c>
      <c r="D11" s="103" t="s">
        <v>247</v>
      </c>
      <c r="E11" s="103" t="s">
        <v>51</v>
      </c>
      <c r="F11" s="222" t="s">
        <v>219</v>
      </c>
      <c r="G11" s="116">
        <v>0</v>
      </c>
      <c r="H11" s="116">
        <v>0</v>
      </c>
      <c r="I11" s="116">
        <v>1600.66</v>
      </c>
      <c r="J11" s="116">
        <f t="shared" si="0"/>
        <v>1600.66</v>
      </c>
      <c r="K11" s="116">
        <v>214.5</v>
      </c>
      <c r="L11" s="116">
        <v>12.02</v>
      </c>
      <c r="M11" s="116">
        <f t="shared" si="1"/>
        <v>1827.18</v>
      </c>
      <c r="N11" s="116">
        <v>27.86</v>
      </c>
      <c r="O11" s="116">
        <v>921.45</v>
      </c>
      <c r="P11" s="139"/>
    </row>
    <row r="12" spans="1:16" s="199" customFormat="1" ht="39.75" customHeight="1">
      <c r="A12" s="131">
        <v>6</v>
      </c>
      <c r="B12" s="11" t="s">
        <v>38</v>
      </c>
      <c r="C12" s="11" t="s">
        <v>30</v>
      </c>
      <c r="D12" s="103" t="s">
        <v>247</v>
      </c>
      <c r="E12" s="103" t="s">
        <v>5</v>
      </c>
      <c r="F12" s="222" t="s">
        <v>224</v>
      </c>
      <c r="G12" s="116">
        <v>228.12</v>
      </c>
      <c r="H12" s="116">
        <v>0</v>
      </c>
      <c r="I12" s="116">
        <v>0</v>
      </c>
      <c r="J12" s="116">
        <f t="shared" si="0"/>
        <v>228.12</v>
      </c>
      <c r="K12" s="116">
        <v>0</v>
      </c>
      <c r="L12" s="116">
        <v>0</v>
      </c>
      <c r="M12" s="116">
        <f t="shared" si="1"/>
        <v>228.12</v>
      </c>
      <c r="N12" s="116">
        <v>15.29</v>
      </c>
      <c r="O12" s="116">
        <v>0</v>
      </c>
      <c r="P12" s="139"/>
    </row>
    <row r="13" spans="1:16" s="140" customFormat="1" ht="72.75" customHeight="1">
      <c r="A13" s="131">
        <v>7</v>
      </c>
      <c r="B13" s="11" t="s">
        <v>256</v>
      </c>
      <c r="C13" s="11" t="s">
        <v>30</v>
      </c>
      <c r="D13" s="103" t="s">
        <v>247</v>
      </c>
      <c r="E13" s="103" t="s">
        <v>40</v>
      </c>
      <c r="F13" s="222" t="s">
        <v>252</v>
      </c>
      <c r="G13" s="116">
        <v>0</v>
      </c>
      <c r="H13" s="116">
        <v>0</v>
      </c>
      <c r="I13" s="116">
        <v>21.8</v>
      </c>
      <c r="J13" s="116">
        <f t="shared" si="0"/>
        <v>21.8</v>
      </c>
      <c r="K13" s="116">
        <v>0</v>
      </c>
      <c r="L13" s="116">
        <v>0</v>
      </c>
      <c r="M13" s="116">
        <f t="shared" si="1"/>
        <v>21.8</v>
      </c>
      <c r="N13" s="116">
        <v>0</v>
      </c>
      <c r="O13" s="116">
        <v>7.09</v>
      </c>
      <c r="P13" s="139"/>
    </row>
    <row r="14" spans="1:16" s="199" customFormat="1" ht="39.75" customHeight="1">
      <c r="A14" s="131">
        <v>8</v>
      </c>
      <c r="B14" s="11" t="s">
        <v>43</v>
      </c>
      <c r="C14" s="11" t="s">
        <v>44</v>
      </c>
      <c r="D14" s="103" t="s">
        <v>247</v>
      </c>
      <c r="E14" s="103" t="s">
        <v>20</v>
      </c>
      <c r="F14" s="12" t="s">
        <v>225</v>
      </c>
      <c r="G14" s="116">
        <v>0</v>
      </c>
      <c r="H14" s="116">
        <v>28.504</v>
      </c>
      <c r="I14" s="116">
        <v>1506.996</v>
      </c>
      <c r="J14" s="116">
        <f t="shared" si="0"/>
        <v>1535.5</v>
      </c>
      <c r="K14" s="116">
        <v>1185.204</v>
      </c>
      <c r="L14" s="116">
        <v>57.509</v>
      </c>
      <c r="M14" s="116">
        <v>1242.503</v>
      </c>
      <c r="N14" s="116">
        <v>46.762</v>
      </c>
      <c r="O14" s="116">
        <v>1150.077</v>
      </c>
      <c r="P14" s="114"/>
    </row>
    <row r="15" spans="1:16" s="140" customFormat="1" ht="39.75" customHeight="1">
      <c r="A15" s="131">
        <v>9</v>
      </c>
      <c r="B15" s="11" t="s">
        <v>46</v>
      </c>
      <c r="C15" s="11" t="s">
        <v>47</v>
      </c>
      <c r="D15" s="103" t="s">
        <v>247</v>
      </c>
      <c r="E15" s="103" t="s">
        <v>48</v>
      </c>
      <c r="F15" s="222" t="s">
        <v>218</v>
      </c>
      <c r="G15" s="167">
        <v>0</v>
      </c>
      <c r="H15" s="167">
        <v>25.3</v>
      </c>
      <c r="I15" s="167">
        <v>552.56</v>
      </c>
      <c r="J15" s="116">
        <f t="shared" si="0"/>
        <v>577.8599999999999</v>
      </c>
      <c r="K15" s="167">
        <v>63.98</v>
      </c>
      <c r="L15" s="167">
        <v>180.03</v>
      </c>
      <c r="M15" s="116">
        <v>954.2</v>
      </c>
      <c r="N15" s="167">
        <v>25.56</v>
      </c>
      <c r="O15" s="167">
        <v>304.91</v>
      </c>
      <c r="P15" s="139"/>
    </row>
    <row r="16" spans="1:16" s="199" customFormat="1" ht="39.75" customHeight="1">
      <c r="A16" s="131">
        <v>10</v>
      </c>
      <c r="B16" s="11" t="s">
        <v>49</v>
      </c>
      <c r="C16" s="11" t="s">
        <v>50</v>
      </c>
      <c r="D16" s="103" t="s">
        <v>247</v>
      </c>
      <c r="E16" s="103" t="s">
        <v>51</v>
      </c>
      <c r="F16" s="222" t="s">
        <v>226</v>
      </c>
      <c r="G16" s="116">
        <v>0</v>
      </c>
      <c r="H16" s="116">
        <v>0</v>
      </c>
      <c r="I16" s="116">
        <v>0</v>
      </c>
      <c r="J16" s="116">
        <f>G16+H16+I16</f>
        <v>0</v>
      </c>
      <c r="K16" s="116">
        <v>0</v>
      </c>
      <c r="L16" s="116">
        <v>0</v>
      </c>
      <c r="M16" s="116">
        <f t="shared" si="1"/>
        <v>0</v>
      </c>
      <c r="N16" s="116">
        <v>0</v>
      </c>
      <c r="O16" s="116">
        <v>0</v>
      </c>
      <c r="P16" s="139"/>
    </row>
    <row r="17" spans="1:16" s="199" customFormat="1" ht="39.75" customHeight="1">
      <c r="A17" s="131">
        <v>11</v>
      </c>
      <c r="B17" s="11" t="s">
        <v>53</v>
      </c>
      <c r="C17" s="11" t="s">
        <v>42</v>
      </c>
      <c r="D17" s="103" t="s">
        <v>247</v>
      </c>
      <c r="E17" s="103" t="s">
        <v>54</v>
      </c>
      <c r="F17" s="222" t="s">
        <v>227</v>
      </c>
      <c r="G17" s="116">
        <v>0</v>
      </c>
      <c r="H17" s="116">
        <v>0</v>
      </c>
      <c r="I17" s="116">
        <v>1611.16</v>
      </c>
      <c r="J17" s="116">
        <f t="shared" si="0"/>
        <v>1611.16</v>
      </c>
      <c r="K17" s="230">
        <v>0</v>
      </c>
      <c r="L17" s="230">
        <v>19.76</v>
      </c>
      <c r="M17" s="116">
        <f t="shared" si="1"/>
        <v>1630.92</v>
      </c>
      <c r="N17" s="230">
        <v>0.12</v>
      </c>
      <c r="O17" s="230">
        <v>1197.41</v>
      </c>
      <c r="P17" s="139"/>
    </row>
    <row r="18" spans="1:16" s="140" customFormat="1" ht="39.75" customHeight="1">
      <c r="A18" s="131">
        <v>12</v>
      </c>
      <c r="B18" s="11" t="s">
        <v>282</v>
      </c>
      <c r="C18" s="11" t="s">
        <v>58</v>
      </c>
      <c r="D18" s="103" t="s">
        <v>247</v>
      </c>
      <c r="E18" s="103" t="s">
        <v>63</v>
      </c>
      <c r="F18" s="222" t="s">
        <v>64</v>
      </c>
      <c r="G18" s="116">
        <v>0</v>
      </c>
      <c r="H18" s="116">
        <v>0</v>
      </c>
      <c r="I18" s="116">
        <v>48.638</v>
      </c>
      <c r="J18" s="116">
        <f t="shared" si="0"/>
        <v>48.638</v>
      </c>
      <c r="K18" s="116">
        <v>0</v>
      </c>
      <c r="L18" s="116">
        <v>0</v>
      </c>
      <c r="M18" s="116">
        <f t="shared" si="1"/>
        <v>48.638</v>
      </c>
      <c r="N18" s="116">
        <v>0.194</v>
      </c>
      <c r="O18" s="116">
        <v>17.39</v>
      </c>
      <c r="P18" s="139"/>
    </row>
    <row r="19" spans="1:16" s="199" customFormat="1" ht="39.75" customHeight="1">
      <c r="A19" s="131">
        <v>13</v>
      </c>
      <c r="B19" s="11" t="s">
        <v>65</v>
      </c>
      <c r="C19" s="13" t="s">
        <v>66</v>
      </c>
      <c r="D19" s="117" t="s">
        <v>247</v>
      </c>
      <c r="E19" s="103" t="s">
        <v>67</v>
      </c>
      <c r="F19" s="222" t="s">
        <v>228</v>
      </c>
      <c r="G19" s="116">
        <v>0</v>
      </c>
      <c r="H19" s="116">
        <v>0</v>
      </c>
      <c r="I19" s="116">
        <v>0</v>
      </c>
      <c r="J19" s="116">
        <f t="shared" si="0"/>
        <v>0</v>
      </c>
      <c r="K19" s="116">
        <v>0</v>
      </c>
      <c r="L19" s="116">
        <v>0</v>
      </c>
      <c r="M19" s="116">
        <f t="shared" si="1"/>
        <v>0</v>
      </c>
      <c r="N19" s="116">
        <v>0</v>
      </c>
      <c r="O19" s="116">
        <v>0</v>
      </c>
      <c r="P19" s="139"/>
    </row>
    <row r="20" spans="1:16" s="199" customFormat="1" ht="67.5" customHeight="1">
      <c r="A20" s="131">
        <v>14</v>
      </c>
      <c r="B20" s="14" t="s">
        <v>253</v>
      </c>
      <c r="C20" s="14" t="s">
        <v>70</v>
      </c>
      <c r="D20" s="15" t="s">
        <v>247</v>
      </c>
      <c r="E20" s="15" t="s">
        <v>71</v>
      </c>
      <c r="F20" s="16" t="s">
        <v>231</v>
      </c>
      <c r="G20" s="116">
        <v>0</v>
      </c>
      <c r="H20" s="116">
        <v>0</v>
      </c>
      <c r="I20" s="116">
        <v>528.83</v>
      </c>
      <c r="J20" s="116">
        <f t="shared" si="0"/>
        <v>528.83</v>
      </c>
      <c r="K20" s="116">
        <v>13.31</v>
      </c>
      <c r="L20" s="116">
        <v>3.8</v>
      </c>
      <c r="M20" s="116">
        <f t="shared" si="1"/>
        <v>545.9399999999999</v>
      </c>
      <c r="N20" s="116">
        <v>61.81</v>
      </c>
      <c r="O20" s="116">
        <v>60.31</v>
      </c>
      <c r="P20" s="139"/>
    </row>
    <row r="21" spans="1:16" s="140" customFormat="1" ht="39.75" customHeight="1">
      <c r="A21" s="131">
        <v>15</v>
      </c>
      <c r="B21" s="11" t="s">
        <v>73</v>
      </c>
      <c r="C21" s="11" t="s">
        <v>74</v>
      </c>
      <c r="D21" s="103" t="s">
        <v>247</v>
      </c>
      <c r="E21" s="103" t="s">
        <v>48</v>
      </c>
      <c r="F21" s="222" t="s">
        <v>229</v>
      </c>
      <c r="G21" s="116">
        <v>0</v>
      </c>
      <c r="H21" s="116">
        <v>0</v>
      </c>
      <c r="I21" s="116">
        <v>3.9</v>
      </c>
      <c r="J21" s="116">
        <f t="shared" si="0"/>
        <v>3.9</v>
      </c>
      <c r="K21" s="116">
        <v>0</v>
      </c>
      <c r="L21" s="116">
        <v>0</v>
      </c>
      <c r="M21" s="116">
        <f t="shared" si="1"/>
        <v>3.9</v>
      </c>
      <c r="N21" s="116">
        <v>0</v>
      </c>
      <c r="O21" s="116">
        <v>0</v>
      </c>
      <c r="P21" s="139"/>
    </row>
    <row r="22" spans="1:16" s="140" customFormat="1" ht="39.75" customHeight="1">
      <c r="A22" s="131">
        <v>16</v>
      </c>
      <c r="B22" s="14" t="s">
        <v>76</v>
      </c>
      <c r="C22" s="14" t="s">
        <v>77</v>
      </c>
      <c r="D22" s="15" t="s">
        <v>247</v>
      </c>
      <c r="E22" s="15" t="s">
        <v>56</v>
      </c>
      <c r="F22" s="16" t="s">
        <v>78</v>
      </c>
      <c r="G22" s="116">
        <v>0</v>
      </c>
      <c r="H22" s="116">
        <v>0</v>
      </c>
      <c r="I22" s="116">
        <v>0</v>
      </c>
      <c r="J22" s="116">
        <f t="shared" si="0"/>
        <v>0</v>
      </c>
      <c r="K22" s="116">
        <v>0</v>
      </c>
      <c r="L22" s="116">
        <v>0</v>
      </c>
      <c r="M22" s="116">
        <f t="shared" si="1"/>
        <v>0</v>
      </c>
      <c r="N22" s="116">
        <v>0</v>
      </c>
      <c r="O22" s="116">
        <v>0</v>
      </c>
      <c r="P22" s="139"/>
    </row>
    <row r="23" spans="1:16" s="140" customFormat="1" ht="39.75" customHeight="1">
      <c r="A23" s="131">
        <v>17</v>
      </c>
      <c r="B23" s="14" t="s">
        <v>182</v>
      </c>
      <c r="C23" s="231" t="s">
        <v>254</v>
      </c>
      <c r="D23" s="117" t="s">
        <v>247</v>
      </c>
      <c r="E23" s="15" t="s">
        <v>5</v>
      </c>
      <c r="F23" s="232" t="s">
        <v>155</v>
      </c>
      <c r="G23" s="116">
        <v>42.53</v>
      </c>
      <c r="H23" s="116">
        <v>0</v>
      </c>
      <c r="I23" s="116">
        <v>0</v>
      </c>
      <c r="J23" s="116">
        <f t="shared" si="0"/>
        <v>42.53</v>
      </c>
      <c r="K23" s="116">
        <v>0</v>
      </c>
      <c r="L23" s="116">
        <v>0</v>
      </c>
      <c r="M23" s="116">
        <f t="shared" si="1"/>
        <v>42.53</v>
      </c>
      <c r="N23" s="116">
        <v>0.19</v>
      </c>
      <c r="O23" s="116">
        <v>0</v>
      </c>
      <c r="P23" s="139"/>
    </row>
    <row r="24" spans="1:16" s="199" customFormat="1" ht="39.75" customHeight="1">
      <c r="A24" s="131">
        <v>18</v>
      </c>
      <c r="B24" s="11" t="s">
        <v>274</v>
      </c>
      <c r="C24" s="11" t="s">
        <v>250</v>
      </c>
      <c r="D24" s="103" t="s">
        <v>247</v>
      </c>
      <c r="E24" s="103" t="s">
        <v>5</v>
      </c>
      <c r="F24" s="222" t="s">
        <v>220</v>
      </c>
      <c r="G24" s="116">
        <v>55.24</v>
      </c>
      <c r="H24" s="116">
        <v>0</v>
      </c>
      <c r="I24" s="116">
        <v>0</v>
      </c>
      <c r="J24" s="116">
        <f t="shared" si="0"/>
        <v>55.24</v>
      </c>
      <c r="K24" s="116">
        <v>0</v>
      </c>
      <c r="L24" s="116">
        <v>0</v>
      </c>
      <c r="M24" s="116">
        <f t="shared" si="1"/>
        <v>55.24</v>
      </c>
      <c r="N24" s="116">
        <v>0.48</v>
      </c>
      <c r="O24" s="116">
        <v>0</v>
      </c>
      <c r="P24" s="139"/>
    </row>
    <row r="25" spans="1:16" s="199" customFormat="1" ht="39.75" customHeight="1">
      <c r="A25" s="131">
        <v>19</v>
      </c>
      <c r="B25" s="11" t="s">
        <v>57</v>
      </c>
      <c r="C25" s="11" t="s">
        <v>58</v>
      </c>
      <c r="D25" s="103" t="s">
        <v>247</v>
      </c>
      <c r="E25" s="103" t="s">
        <v>40</v>
      </c>
      <c r="F25" s="222" t="s">
        <v>59</v>
      </c>
      <c r="G25" s="116">
        <v>0</v>
      </c>
      <c r="H25" s="116">
        <v>0</v>
      </c>
      <c r="I25" s="116">
        <v>1779.73</v>
      </c>
      <c r="J25" s="116">
        <f>SUM(G25:I25)</f>
        <v>1779.73</v>
      </c>
      <c r="K25" s="116">
        <v>8.55</v>
      </c>
      <c r="L25" s="116">
        <v>148.6</v>
      </c>
      <c r="M25" s="116">
        <f t="shared" si="1"/>
        <v>1936.8799999999999</v>
      </c>
      <c r="N25" s="200">
        <v>228.81</v>
      </c>
      <c r="O25" s="200">
        <v>393.76</v>
      </c>
      <c r="P25" s="139"/>
    </row>
    <row r="26" spans="1:16" s="142" customFormat="1" ht="39.75" customHeight="1">
      <c r="A26" s="131">
        <v>20</v>
      </c>
      <c r="B26" s="225" t="s">
        <v>179</v>
      </c>
      <c r="C26" s="201" t="s">
        <v>30</v>
      </c>
      <c r="D26" s="103" t="s">
        <v>247</v>
      </c>
      <c r="E26" s="103" t="s">
        <v>40</v>
      </c>
      <c r="F26" s="222" t="s">
        <v>180</v>
      </c>
      <c r="G26" s="202">
        <v>0</v>
      </c>
      <c r="H26" s="202">
        <v>0</v>
      </c>
      <c r="I26" s="202">
        <v>4441.35</v>
      </c>
      <c r="J26" s="116">
        <f>SUM(G26:I26)</f>
        <v>4441.35</v>
      </c>
      <c r="K26" s="202">
        <v>46.28</v>
      </c>
      <c r="L26" s="202">
        <v>156.6</v>
      </c>
      <c r="M26" s="116">
        <f t="shared" si="1"/>
        <v>4644.2300000000005</v>
      </c>
      <c r="N26" s="198">
        <v>138.43</v>
      </c>
      <c r="O26" s="198">
        <v>1588.98</v>
      </c>
      <c r="P26" s="141"/>
    </row>
    <row r="27" spans="1:16" s="142" customFormat="1" ht="39.75" customHeight="1">
      <c r="A27" s="131">
        <v>21</v>
      </c>
      <c r="B27" s="11" t="s">
        <v>61</v>
      </c>
      <c r="C27" s="11" t="s">
        <v>183</v>
      </c>
      <c r="D27" s="103" t="s">
        <v>247</v>
      </c>
      <c r="E27" s="103" t="s">
        <v>20</v>
      </c>
      <c r="F27" s="222" t="s">
        <v>60</v>
      </c>
      <c r="G27" s="116">
        <v>0</v>
      </c>
      <c r="H27" s="116">
        <v>0</v>
      </c>
      <c r="I27" s="116">
        <v>470.82</v>
      </c>
      <c r="J27" s="116">
        <f t="shared" si="0"/>
        <v>470.82</v>
      </c>
      <c r="K27" s="116">
        <v>17.58</v>
      </c>
      <c r="L27" s="116">
        <v>26.6</v>
      </c>
      <c r="M27" s="116">
        <f t="shared" si="1"/>
        <v>515</v>
      </c>
      <c r="N27" s="116">
        <v>49.19</v>
      </c>
      <c r="O27" s="116">
        <v>157.73</v>
      </c>
      <c r="P27" s="141"/>
    </row>
    <row r="28" spans="1:16" s="142" customFormat="1" ht="39.75" customHeight="1">
      <c r="A28" s="131">
        <v>22</v>
      </c>
      <c r="B28" s="11" t="s">
        <v>278</v>
      </c>
      <c r="C28" s="11" t="s">
        <v>30</v>
      </c>
      <c r="D28" s="103" t="s">
        <v>247</v>
      </c>
      <c r="E28" s="103" t="s">
        <v>5</v>
      </c>
      <c r="F28" s="308" t="s">
        <v>281</v>
      </c>
      <c r="G28" s="116">
        <v>25.66</v>
      </c>
      <c r="H28" s="116">
        <v>0</v>
      </c>
      <c r="I28" s="116">
        <v>0</v>
      </c>
      <c r="J28" s="116">
        <f>SUM(G28:I28)</f>
        <v>25.66</v>
      </c>
      <c r="K28" s="116">
        <v>0</v>
      </c>
      <c r="L28" s="116">
        <v>0</v>
      </c>
      <c r="M28" s="116">
        <v>0</v>
      </c>
      <c r="N28" s="116">
        <v>2.013</v>
      </c>
      <c r="O28" s="116">
        <v>0</v>
      </c>
      <c r="P28" s="141"/>
    </row>
    <row r="29" spans="1:16" s="142" customFormat="1" ht="15.75" customHeight="1">
      <c r="A29" s="266"/>
      <c r="B29" s="276" t="s">
        <v>262</v>
      </c>
      <c r="C29" s="261"/>
      <c r="D29" s="277"/>
      <c r="E29" s="277"/>
      <c r="F29" s="255"/>
      <c r="G29" s="278"/>
      <c r="H29" s="278"/>
      <c r="I29" s="278"/>
      <c r="J29" s="278"/>
      <c r="K29" s="278"/>
      <c r="L29" s="278"/>
      <c r="M29" s="278"/>
      <c r="N29" s="278"/>
      <c r="O29" s="278"/>
      <c r="P29" s="141"/>
    </row>
    <row r="30" spans="1:16" s="221" customFormat="1" ht="39.75" customHeight="1">
      <c r="A30" s="266">
        <v>23</v>
      </c>
      <c r="B30" s="279" t="s">
        <v>147</v>
      </c>
      <c r="C30" s="279" t="s">
        <v>148</v>
      </c>
      <c r="D30" s="280" t="s">
        <v>248</v>
      </c>
      <c r="E30" s="277" t="s">
        <v>14</v>
      </c>
      <c r="F30" s="271" t="s">
        <v>149</v>
      </c>
      <c r="G30" s="281">
        <v>0</v>
      </c>
      <c r="H30" s="281">
        <v>0</v>
      </c>
      <c r="I30" s="281">
        <v>0</v>
      </c>
      <c r="J30" s="278">
        <f>G30+H30+I30</f>
        <v>0</v>
      </c>
      <c r="K30" s="281">
        <v>0</v>
      </c>
      <c r="L30" s="281">
        <v>0</v>
      </c>
      <c r="M30" s="278">
        <v>0</v>
      </c>
      <c r="N30" s="281">
        <v>0</v>
      </c>
      <c r="O30" s="281">
        <v>0</v>
      </c>
      <c r="P30" s="282"/>
    </row>
    <row r="31" spans="1:16" s="148" customFormat="1" ht="22.5" customHeight="1">
      <c r="A31" s="143"/>
      <c r="B31" s="144"/>
      <c r="C31" s="145"/>
      <c r="D31" s="145"/>
      <c r="E31" s="146"/>
      <c r="F31" s="147"/>
      <c r="G31" s="147">
        <f aca="true" t="shared" si="2" ref="G31:O31">SUM(G7:G30)</f>
        <v>351.55</v>
      </c>
      <c r="H31" s="147">
        <f t="shared" si="2"/>
        <v>53.804</v>
      </c>
      <c r="I31" s="147">
        <f t="shared" si="2"/>
        <v>17005.604</v>
      </c>
      <c r="J31" s="147">
        <f t="shared" si="2"/>
        <v>17410.958000000002</v>
      </c>
      <c r="K31" s="147">
        <f t="shared" si="2"/>
        <v>2594.704</v>
      </c>
      <c r="L31" s="147">
        <f t="shared" si="2"/>
        <v>1294.2989999999998</v>
      </c>
      <c r="M31" s="147">
        <f t="shared" si="2"/>
        <v>20470.091000000004</v>
      </c>
      <c r="N31" s="147">
        <f t="shared" si="2"/>
        <v>681.9990000000001</v>
      </c>
      <c r="O31" s="147">
        <f t="shared" si="2"/>
        <v>7861.707</v>
      </c>
      <c r="P31" s="143"/>
    </row>
    <row r="32" spans="1:5" ht="15">
      <c r="A32" s="18"/>
      <c r="B32" s="102"/>
      <c r="C32" s="101"/>
      <c r="D32" s="101"/>
      <c r="E32" s="105"/>
    </row>
    <row r="33" spans="1:5" ht="15">
      <c r="A33" s="18"/>
      <c r="B33" s="18"/>
      <c r="C33" s="18"/>
      <c r="D33" s="105"/>
      <c r="E33" s="105"/>
    </row>
    <row r="34" ht="15">
      <c r="J34" s="17" t="s">
        <v>238</v>
      </c>
    </row>
  </sheetData>
  <sheetProtection/>
  <mergeCells count="7">
    <mergeCell ref="A1:O1"/>
    <mergeCell ref="A2:N2"/>
    <mergeCell ref="G4:O4"/>
    <mergeCell ref="G5:J5"/>
    <mergeCell ref="N5:O5"/>
    <mergeCell ref="M3:O3"/>
    <mergeCell ref="F3:H3"/>
  </mergeCells>
  <printOptions/>
  <pageMargins left="0.2362204724409449" right="0.2362204724409449" top="0.2362204724409449" bottom="0.2362204724409449" header="0.2362204724409449" footer="0.2362204724409449"/>
  <pageSetup horizontalDpi="600" verticalDpi="600" orientation="landscape" paperSize="9" scale="84" r:id="rId3"/>
  <rowBreaks count="2" manualBreakCount="2">
    <brk id="16" min="3" max="15" man="1"/>
    <brk id="31" min="3" max="1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60" zoomScalePageLayoutView="0" workbookViewId="0" topLeftCell="A8">
      <selection activeCell="A1" sqref="A1:H22"/>
    </sheetView>
  </sheetViews>
  <sheetFormatPr defaultColWidth="9.140625" defaultRowHeight="27.75" customHeight="1"/>
  <cols>
    <col min="1" max="1" width="13.00390625" style="7" customWidth="1"/>
    <col min="2" max="2" width="40.57421875" style="7" customWidth="1"/>
    <col min="3" max="3" width="21.7109375" style="7" customWidth="1"/>
    <col min="4" max="4" width="13.421875" style="7" customWidth="1"/>
    <col min="5" max="5" width="17.7109375" style="7" customWidth="1"/>
    <col min="6" max="6" width="20.140625" style="7" customWidth="1"/>
    <col min="7" max="7" width="19.28125" style="7" customWidth="1"/>
    <col min="8" max="8" width="17.140625" style="6" customWidth="1"/>
    <col min="9" max="9" width="9.140625" style="4" customWidth="1"/>
  </cols>
  <sheetData>
    <row r="1" spans="1:8" ht="29.25" customHeight="1">
      <c r="A1" s="353" t="s">
        <v>216</v>
      </c>
      <c r="B1" s="353"/>
      <c r="C1" s="353"/>
      <c r="D1" s="353"/>
      <c r="E1" s="353"/>
      <c r="F1" s="353"/>
      <c r="G1" s="353"/>
      <c r="H1" s="353"/>
    </row>
    <row r="2" spans="1:8" ht="49.5" customHeight="1">
      <c r="A2" s="363" t="s">
        <v>292</v>
      </c>
      <c r="B2" s="363"/>
      <c r="C2" s="363"/>
      <c r="D2" s="363"/>
      <c r="E2" s="363"/>
      <c r="F2" s="363"/>
      <c r="G2" s="363"/>
      <c r="H2" s="363"/>
    </row>
    <row r="3" spans="1:8" ht="26.25" customHeight="1">
      <c r="A3" s="93"/>
      <c r="B3" s="93"/>
      <c r="C3" s="360" t="s">
        <v>245</v>
      </c>
      <c r="D3" s="361"/>
      <c r="E3" s="362"/>
      <c r="F3" s="360" t="s">
        <v>217</v>
      </c>
      <c r="G3" s="361"/>
      <c r="H3" s="362"/>
    </row>
    <row r="4" spans="1:8" ht="27.75" customHeight="1">
      <c r="A4" s="359" t="s">
        <v>195</v>
      </c>
      <c r="B4" s="359"/>
      <c r="C4" s="359"/>
      <c r="D4" s="359"/>
      <c r="E4" s="359"/>
      <c r="F4" s="359"/>
      <c r="G4" s="94"/>
      <c r="H4" s="94"/>
    </row>
    <row r="5" spans="1:8" ht="39" customHeight="1">
      <c r="A5" s="95" t="s">
        <v>196</v>
      </c>
      <c r="B5" s="96" t="s">
        <v>197</v>
      </c>
      <c r="C5" s="10" t="s">
        <v>234</v>
      </c>
      <c r="D5" s="97" t="s">
        <v>129</v>
      </c>
      <c r="E5" s="97" t="s">
        <v>235</v>
      </c>
      <c r="F5" s="97" t="s">
        <v>236</v>
      </c>
      <c r="G5" s="96" t="s">
        <v>129</v>
      </c>
      <c r="H5" s="95" t="s">
        <v>8</v>
      </c>
    </row>
    <row r="6" spans="1:8" ht="39" customHeight="1">
      <c r="A6" s="299">
        <v>1</v>
      </c>
      <c r="B6" s="300" t="s">
        <v>56</v>
      </c>
      <c r="C6" s="301">
        <f>'Pvt.Sez Employment'!M23</f>
        <v>11</v>
      </c>
      <c r="D6" s="301">
        <v>224</v>
      </c>
      <c r="E6" s="301">
        <f aca="true" t="shared" si="0" ref="E6:E21">SUM(C6:D6)</f>
        <v>235</v>
      </c>
      <c r="F6" s="302">
        <f>'Pvt.Sez Investment'!P25</f>
        <v>28.25</v>
      </c>
      <c r="G6" s="303">
        <v>380.48</v>
      </c>
      <c r="H6" s="303">
        <f aca="true" t="shared" si="1" ref="H6:H22">SUM(F6:G6)</f>
        <v>408.73</v>
      </c>
    </row>
    <row r="7" spans="1:8" ht="39" customHeight="1">
      <c r="A7" s="299">
        <v>2</v>
      </c>
      <c r="B7" s="300" t="s">
        <v>201</v>
      </c>
      <c r="C7" s="301">
        <f>'Pvt.Sez Employment'!M13+'Pvt.Sez Employment'!M24+'Pvt.Sez Employment'!M25+'Pvt.Sez Employment'!M29</f>
        <v>4475</v>
      </c>
      <c r="D7" s="301">
        <v>684</v>
      </c>
      <c r="E7" s="301">
        <f>SUM(C7:D7)</f>
        <v>5159</v>
      </c>
      <c r="F7" s="302">
        <f>'Pvt.Sez Investment'!P15+'Pvt.Sez Investment'!P26+'Pvt.Sez Investment'!P27+'Pvt.Sez Investment'!P31</f>
        <v>322.35499999999996</v>
      </c>
      <c r="G7" s="303">
        <v>25.91</v>
      </c>
      <c r="H7" s="303">
        <f t="shared" si="1"/>
        <v>348.265</v>
      </c>
    </row>
    <row r="8" spans="1:8" ht="39" customHeight="1">
      <c r="A8" s="299">
        <v>3</v>
      </c>
      <c r="B8" s="300" t="s">
        <v>202</v>
      </c>
      <c r="C8" s="301">
        <v>0</v>
      </c>
      <c r="D8" s="301">
        <v>0</v>
      </c>
      <c r="E8" s="301">
        <f t="shared" si="0"/>
        <v>0</v>
      </c>
      <c r="F8" s="302">
        <v>0</v>
      </c>
      <c r="G8" s="303">
        <v>0</v>
      </c>
      <c r="H8" s="303">
        <f t="shared" si="1"/>
        <v>0</v>
      </c>
    </row>
    <row r="9" spans="1:8" ht="39" customHeight="1">
      <c r="A9" s="299">
        <v>4</v>
      </c>
      <c r="B9" s="300" t="s">
        <v>203</v>
      </c>
      <c r="C9" s="301">
        <v>0</v>
      </c>
      <c r="D9" s="301">
        <v>77</v>
      </c>
      <c r="E9" s="301">
        <f t="shared" si="0"/>
        <v>77</v>
      </c>
      <c r="F9" s="302">
        <v>0</v>
      </c>
      <c r="G9" s="303">
        <v>107.22</v>
      </c>
      <c r="H9" s="303">
        <f t="shared" si="1"/>
        <v>107.22</v>
      </c>
    </row>
    <row r="10" spans="1:8" ht="39" customHeight="1">
      <c r="A10" s="299">
        <v>5</v>
      </c>
      <c r="B10" s="300" t="s">
        <v>204</v>
      </c>
      <c r="C10" s="301">
        <f>'Pvt.Sez Employment'!M26+'Pvt.Sez Employment'!M27</f>
        <v>7974</v>
      </c>
      <c r="D10" s="301">
        <v>159</v>
      </c>
      <c r="E10" s="301">
        <f>SUM(C10:D10)</f>
        <v>8133</v>
      </c>
      <c r="F10" s="302">
        <v>0</v>
      </c>
      <c r="G10" s="303">
        <v>23.69</v>
      </c>
      <c r="H10" s="303">
        <f t="shared" si="1"/>
        <v>23.69</v>
      </c>
    </row>
    <row r="11" spans="1:8" ht="39" customHeight="1">
      <c r="A11" s="299">
        <v>6</v>
      </c>
      <c r="B11" s="300" t="s">
        <v>205</v>
      </c>
      <c r="C11" s="301">
        <v>0</v>
      </c>
      <c r="D11" s="301">
        <v>954</v>
      </c>
      <c r="E11" s="301">
        <f t="shared" si="0"/>
        <v>954</v>
      </c>
      <c r="F11" s="302">
        <v>0</v>
      </c>
      <c r="G11" s="303">
        <v>6.441</v>
      </c>
      <c r="H11" s="303">
        <f t="shared" si="1"/>
        <v>6.441</v>
      </c>
    </row>
    <row r="12" spans="1:8" ht="39" customHeight="1">
      <c r="A12" s="299">
        <v>7</v>
      </c>
      <c r="B12" s="300" t="s">
        <v>206</v>
      </c>
      <c r="C12" s="301">
        <f>'Pvt.Sez Employment'!M8+'Pvt.Sez Employment'!M11+'Pvt.Sez Employment'!M15+'Pvt.Sez Employment'!M28</f>
        <v>12812</v>
      </c>
      <c r="D12" s="301">
        <v>1259</v>
      </c>
      <c r="E12" s="301">
        <f>C12+D12</f>
        <v>14071</v>
      </c>
      <c r="F12" s="302">
        <f>'Pvt.Sez Investment'!P10+'Pvt.Sez Investment'!P13+'Pvt.Sez Investment'!P17+'Pvt.Sez Investment'!P30</f>
        <v>9111.35</v>
      </c>
      <c r="G12" s="303">
        <v>856.74</v>
      </c>
      <c r="H12" s="303">
        <f t="shared" si="1"/>
        <v>9968.09</v>
      </c>
    </row>
    <row r="13" spans="1:8" ht="39" customHeight="1">
      <c r="A13" s="299">
        <v>8</v>
      </c>
      <c r="B13" s="300" t="s">
        <v>207</v>
      </c>
      <c r="C13" s="301">
        <v>0</v>
      </c>
      <c r="D13" s="301">
        <v>90</v>
      </c>
      <c r="E13" s="301">
        <f t="shared" si="0"/>
        <v>90</v>
      </c>
      <c r="F13" s="302">
        <v>0</v>
      </c>
      <c r="G13" s="303">
        <v>1.86</v>
      </c>
      <c r="H13" s="303">
        <f t="shared" si="1"/>
        <v>1.86</v>
      </c>
    </row>
    <row r="14" spans="1:8" ht="39" customHeight="1">
      <c r="A14" s="299">
        <v>9</v>
      </c>
      <c r="B14" s="300" t="s">
        <v>208</v>
      </c>
      <c r="C14" s="301">
        <v>0</v>
      </c>
      <c r="D14" s="301">
        <v>0</v>
      </c>
      <c r="E14" s="301">
        <f t="shared" si="0"/>
        <v>0</v>
      </c>
      <c r="F14" s="302">
        <v>0</v>
      </c>
      <c r="G14" s="303">
        <v>0</v>
      </c>
      <c r="H14" s="303">
        <f t="shared" si="1"/>
        <v>0</v>
      </c>
    </row>
    <row r="15" spans="1:8" ht="39" customHeight="1">
      <c r="A15" s="299">
        <v>10</v>
      </c>
      <c r="B15" s="300" t="s">
        <v>209</v>
      </c>
      <c r="C15" s="301">
        <f>'Pvt.Sez Employment'!M9+'Pvt.Sez Employment'!M19</f>
        <v>11561</v>
      </c>
      <c r="D15" s="301">
        <v>0</v>
      </c>
      <c r="E15" s="301">
        <f t="shared" si="0"/>
        <v>11561</v>
      </c>
      <c r="F15" s="302">
        <f>'Pvt.Sez Investment'!P11+'Pvt.Sez Investment'!P21</f>
        <v>756.44</v>
      </c>
      <c r="G15" s="303">
        <v>0</v>
      </c>
      <c r="H15" s="303">
        <f t="shared" si="1"/>
        <v>756.44</v>
      </c>
    </row>
    <row r="16" spans="1:8" ht="39" customHeight="1">
      <c r="A16" s="299">
        <v>11</v>
      </c>
      <c r="B16" s="300" t="s">
        <v>210</v>
      </c>
      <c r="C16" s="301">
        <f>'Pvt.Sez Employment'!M18</f>
        <v>117</v>
      </c>
      <c r="D16" s="301">
        <v>4</v>
      </c>
      <c r="E16" s="301">
        <f>SUM(C16:D16)</f>
        <v>121</v>
      </c>
      <c r="F16" s="302">
        <f>'Pvt.Sez Investment'!P20</f>
        <v>647.27</v>
      </c>
      <c r="G16" s="303">
        <v>0.4</v>
      </c>
      <c r="H16" s="303">
        <f t="shared" si="1"/>
        <v>647.67</v>
      </c>
    </row>
    <row r="17" spans="1:8" ht="39" customHeight="1">
      <c r="A17" s="299">
        <v>12</v>
      </c>
      <c r="B17" s="300" t="s">
        <v>211</v>
      </c>
      <c r="C17" s="301">
        <f>'Pvt.Sez Employment'!M31</f>
        <v>6</v>
      </c>
      <c r="D17" s="301">
        <v>0</v>
      </c>
      <c r="E17" s="301">
        <f t="shared" si="0"/>
        <v>6</v>
      </c>
      <c r="F17" s="302">
        <f>'Pvt.Sez Investment'!P33</f>
        <v>1635.3400000000001</v>
      </c>
      <c r="G17" s="303">
        <v>0</v>
      </c>
      <c r="H17" s="303">
        <f t="shared" si="1"/>
        <v>1635.3400000000001</v>
      </c>
    </row>
    <row r="18" spans="1:8" ht="39" customHeight="1">
      <c r="A18" s="299">
        <v>13</v>
      </c>
      <c r="B18" s="300" t="s">
        <v>212</v>
      </c>
      <c r="C18" s="301">
        <v>0</v>
      </c>
      <c r="D18" s="301">
        <v>86</v>
      </c>
      <c r="E18" s="301">
        <f t="shared" si="0"/>
        <v>86</v>
      </c>
      <c r="F18" s="302">
        <v>0</v>
      </c>
      <c r="G18" s="303">
        <v>12.097</v>
      </c>
      <c r="H18" s="303">
        <f t="shared" si="1"/>
        <v>12.097</v>
      </c>
    </row>
    <row r="19" spans="1:8" ht="39" customHeight="1">
      <c r="A19" s="299">
        <v>14</v>
      </c>
      <c r="B19" s="300" t="s">
        <v>213</v>
      </c>
      <c r="C19" s="301">
        <f>'Pvt.Sez Employment'!M12+'Pvt.Sez Employment'!M17</f>
        <v>21264</v>
      </c>
      <c r="D19" s="301">
        <v>7</v>
      </c>
      <c r="E19" s="301">
        <f t="shared" si="0"/>
        <v>21271</v>
      </c>
      <c r="F19" s="302">
        <f>'Pvt.Sez Investment'!P14+'Pvt.Sez Investment'!P19</f>
        <v>1100</v>
      </c>
      <c r="G19" s="303">
        <v>0.7</v>
      </c>
      <c r="H19" s="303">
        <f t="shared" si="1"/>
        <v>1100.7</v>
      </c>
    </row>
    <row r="20" spans="1:8" ht="39" customHeight="1">
      <c r="A20" s="299">
        <v>15</v>
      </c>
      <c r="B20" s="300" t="s">
        <v>214</v>
      </c>
      <c r="C20" s="301">
        <v>0</v>
      </c>
      <c r="D20" s="301">
        <v>0</v>
      </c>
      <c r="E20" s="301">
        <f t="shared" si="0"/>
        <v>0</v>
      </c>
      <c r="F20" s="302">
        <v>0</v>
      </c>
      <c r="G20" s="303">
        <v>0</v>
      </c>
      <c r="H20" s="303">
        <f t="shared" si="1"/>
        <v>0</v>
      </c>
    </row>
    <row r="21" spans="1:8" ht="39" customHeight="1">
      <c r="A21" s="299">
        <v>16</v>
      </c>
      <c r="B21" s="300" t="s">
        <v>215</v>
      </c>
      <c r="C21" s="301">
        <v>4627</v>
      </c>
      <c r="D21" s="301">
        <v>377</v>
      </c>
      <c r="E21" s="301">
        <f t="shared" si="0"/>
        <v>5004</v>
      </c>
      <c r="F21" s="302">
        <v>14249.735</v>
      </c>
      <c r="G21" s="303">
        <v>210.58</v>
      </c>
      <c r="H21" s="303">
        <f t="shared" si="1"/>
        <v>14460.315</v>
      </c>
    </row>
    <row r="22" spans="1:11" s="8" customFormat="1" ht="39" customHeight="1">
      <c r="A22" s="98"/>
      <c r="B22" s="155" t="s">
        <v>8</v>
      </c>
      <c r="C22" s="156">
        <f>SUM(C6:C21)</f>
        <v>62847</v>
      </c>
      <c r="D22" s="156">
        <f>SUM(D6:D21)</f>
        <v>3921</v>
      </c>
      <c r="E22" s="156">
        <f>SUM(E6:E21)</f>
        <v>66768</v>
      </c>
      <c r="F22" s="157">
        <f>SUM(F6:F21)</f>
        <v>27850.74</v>
      </c>
      <c r="G22" s="158">
        <f>SUM(G6:G21)</f>
        <v>1626.1180000000002</v>
      </c>
      <c r="H22" s="157">
        <f t="shared" si="1"/>
        <v>29476.858</v>
      </c>
      <c r="I22" s="99"/>
      <c r="J22" s="358"/>
      <c r="K22" s="358"/>
    </row>
  </sheetData>
  <sheetProtection/>
  <mergeCells count="6">
    <mergeCell ref="J22:K22"/>
    <mergeCell ref="A4:F4"/>
    <mergeCell ref="F3:H3"/>
    <mergeCell ref="A2:H2"/>
    <mergeCell ref="A1:H1"/>
    <mergeCell ref="C3:E3"/>
  </mergeCells>
  <printOptions/>
  <pageMargins left="0.7086614173228347" right="0.7086614173228347" top="0.2362204724409449" bottom="0.1968503937007874" header="0.31496062992125984" footer="0.1968503937007874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22"/>
  <sheetViews>
    <sheetView view="pageBreakPreview" zoomScaleSheetLayoutView="100" zoomScalePageLayoutView="0" workbookViewId="0" topLeftCell="A10">
      <selection activeCell="A1" sqref="A1:F22"/>
    </sheetView>
  </sheetViews>
  <sheetFormatPr defaultColWidth="9.140625" defaultRowHeight="15"/>
  <cols>
    <col min="1" max="1" width="6.57421875" style="0" customWidth="1"/>
    <col min="2" max="2" width="38.421875" style="0" customWidth="1"/>
    <col min="3" max="3" width="13.140625" style="0" customWidth="1"/>
    <col min="4" max="4" width="12.57421875" style="0" customWidth="1"/>
    <col min="5" max="5" width="11.28125" style="0" customWidth="1"/>
    <col min="6" max="6" width="15.7109375" style="0" customWidth="1"/>
  </cols>
  <sheetData>
    <row r="2" spans="1:6" ht="42.75" customHeight="1">
      <c r="A2" s="364" t="s">
        <v>293</v>
      </c>
      <c r="B2" s="365"/>
      <c r="C2" s="365"/>
      <c r="D2" s="365"/>
      <c r="E2" s="365"/>
      <c r="F2" s="365"/>
    </row>
    <row r="3" spans="1:6" ht="20.25">
      <c r="A3" s="366" t="s">
        <v>195</v>
      </c>
      <c r="B3" s="366"/>
      <c r="C3" s="366"/>
      <c r="D3" s="366"/>
      <c r="E3" s="366"/>
      <c r="F3" s="366"/>
    </row>
    <row r="4" spans="1:6" ht="162">
      <c r="A4" s="176" t="s">
        <v>196</v>
      </c>
      <c r="B4" s="177" t="s">
        <v>197</v>
      </c>
      <c r="C4" s="178" t="s">
        <v>198</v>
      </c>
      <c r="D4" s="178" t="s">
        <v>199</v>
      </c>
      <c r="E4" s="179" t="s">
        <v>267</v>
      </c>
      <c r="F4" s="180" t="s">
        <v>8</v>
      </c>
    </row>
    <row r="5" spans="1:6" ht="20.25">
      <c r="A5" s="212">
        <v>1</v>
      </c>
      <c r="B5" s="213" t="s">
        <v>56</v>
      </c>
      <c r="C5" s="214">
        <f>'Sectorwise VSEZ'!F4</f>
        <v>0</v>
      </c>
      <c r="D5" s="214">
        <v>0</v>
      </c>
      <c r="E5" s="215">
        <v>25.244</v>
      </c>
      <c r="F5" s="214">
        <f>SUM(C5:E5)</f>
        <v>25.244</v>
      </c>
    </row>
    <row r="6" spans="1:6" ht="40.5">
      <c r="A6" s="212">
        <v>2</v>
      </c>
      <c r="B6" s="213" t="s">
        <v>201</v>
      </c>
      <c r="C6" s="214">
        <v>42.02</v>
      </c>
      <c r="D6" s="214">
        <v>0</v>
      </c>
      <c r="E6" s="215">
        <v>64778.82</v>
      </c>
      <c r="F6" s="214">
        <f>SUM(C6:E6)</f>
        <v>64820.84</v>
      </c>
    </row>
    <row r="7" spans="1:6" ht="20.25">
      <c r="A7" s="212">
        <v>3</v>
      </c>
      <c r="B7" s="213" t="s">
        <v>202</v>
      </c>
      <c r="C7" s="214">
        <f>'Sectorwise VSEZ'!H4</f>
        <v>0</v>
      </c>
      <c r="D7" s="214">
        <v>0</v>
      </c>
      <c r="E7" s="215">
        <v>30.33</v>
      </c>
      <c r="F7" s="214">
        <f aca="true" t="shared" si="0" ref="F7:F21">SUM(C7:E7)</f>
        <v>30.33</v>
      </c>
    </row>
    <row r="8" spans="1:6" ht="20.25">
      <c r="A8" s="212">
        <v>4</v>
      </c>
      <c r="B8" s="213" t="s">
        <v>203</v>
      </c>
      <c r="C8" s="214">
        <v>8.21</v>
      </c>
      <c r="D8" s="214">
        <v>0</v>
      </c>
      <c r="E8" s="215">
        <v>3.1</v>
      </c>
      <c r="F8" s="214">
        <f t="shared" si="0"/>
        <v>11.31</v>
      </c>
    </row>
    <row r="9" spans="1:6" ht="20.25">
      <c r="A9" s="212">
        <v>5</v>
      </c>
      <c r="B9" s="213" t="s">
        <v>204</v>
      </c>
      <c r="C9" s="214">
        <v>70.12</v>
      </c>
      <c r="D9" s="214">
        <v>0</v>
      </c>
      <c r="E9" s="215">
        <v>1964.12</v>
      </c>
      <c r="F9" s="214">
        <f t="shared" si="0"/>
        <v>2034.2399999999998</v>
      </c>
    </row>
    <row r="10" spans="1:6" ht="20.25">
      <c r="A10" s="212">
        <v>6</v>
      </c>
      <c r="B10" s="213" t="s">
        <v>205</v>
      </c>
      <c r="C10" s="214">
        <v>103.62</v>
      </c>
      <c r="D10" s="214">
        <v>0</v>
      </c>
      <c r="E10" s="216">
        <v>0</v>
      </c>
      <c r="F10" s="214">
        <f t="shared" si="0"/>
        <v>103.62</v>
      </c>
    </row>
    <row r="11" spans="1:6" ht="40.5">
      <c r="A11" s="212">
        <v>7</v>
      </c>
      <c r="B11" s="213" t="s">
        <v>206</v>
      </c>
      <c r="C11" s="214">
        <v>1005.86</v>
      </c>
      <c r="D11" s="214">
        <v>0</v>
      </c>
      <c r="E11" s="215">
        <v>12356.49</v>
      </c>
      <c r="F11" s="214">
        <f t="shared" si="0"/>
        <v>13362.35</v>
      </c>
    </row>
    <row r="12" spans="1:6" ht="20.25">
      <c r="A12" s="212">
        <v>8</v>
      </c>
      <c r="B12" s="213" t="s">
        <v>207</v>
      </c>
      <c r="C12" s="214">
        <f>'Sectorwise VSEZ'!M4</f>
        <v>0</v>
      </c>
      <c r="D12" s="214">
        <v>0</v>
      </c>
      <c r="E12" s="215">
        <v>0</v>
      </c>
      <c r="F12" s="214">
        <f t="shared" si="0"/>
        <v>0</v>
      </c>
    </row>
    <row r="13" spans="1:6" ht="20.25">
      <c r="A13" s="212">
        <v>9</v>
      </c>
      <c r="B13" s="213" t="s">
        <v>208</v>
      </c>
      <c r="C13" s="214">
        <f>'Sectorwise VSEZ'!N4</f>
        <v>0</v>
      </c>
      <c r="D13" s="214">
        <v>0</v>
      </c>
      <c r="E13" s="215">
        <v>0</v>
      </c>
      <c r="F13" s="214">
        <f t="shared" si="0"/>
        <v>0</v>
      </c>
    </row>
    <row r="14" spans="1:6" ht="40.5">
      <c r="A14" s="212">
        <v>10</v>
      </c>
      <c r="B14" s="213" t="s">
        <v>209</v>
      </c>
      <c r="C14" s="214">
        <f>'Sectorwise VSEZ'!O4</f>
        <v>0</v>
      </c>
      <c r="D14" s="214">
        <v>0</v>
      </c>
      <c r="E14" s="215">
        <v>1031.178</v>
      </c>
      <c r="F14" s="214">
        <f t="shared" si="0"/>
        <v>1031.178</v>
      </c>
    </row>
    <row r="15" spans="1:6" ht="20.25">
      <c r="A15" s="212">
        <v>11</v>
      </c>
      <c r="B15" s="213" t="s">
        <v>169</v>
      </c>
      <c r="C15" s="214">
        <f>'Sectorwise VSEZ'!P4</f>
        <v>0</v>
      </c>
      <c r="D15" s="214">
        <v>0</v>
      </c>
      <c r="E15" s="215">
        <v>20.96</v>
      </c>
      <c r="F15" s="214">
        <f t="shared" si="0"/>
        <v>20.96</v>
      </c>
    </row>
    <row r="16" spans="1:6" ht="21.75" customHeight="1">
      <c r="A16" s="212">
        <v>12</v>
      </c>
      <c r="B16" s="213" t="s">
        <v>210</v>
      </c>
      <c r="C16" s="214">
        <f>'Sectorwise VSEZ'!Q4</f>
        <v>0</v>
      </c>
      <c r="D16" s="214">
        <v>0</v>
      </c>
      <c r="E16" s="215">
        <v>1686.56</v>
      </c>
      <c r="F16" s="214">
        <f t="shared" si="0"/>
        <v>1686.56</v>
      </c>
    </row>
    <row r="17" spans="1:6" ht="40.5">
      <c r="A17" s="212">
        <v>13</v>
      </c>
      <c r="B17" s="213" t="s">
        <v>211</v>
      </c>
      <c r="C17" s="214">
        <v>0</v>
      </c>
      <c r="D17" s="214">
        <v>0</v>
      </c>
      <c r="E17" s="215">
        <v>60.26</v>
      </c>
      <c r="F17" s="214">
        <f t="shared" si="0"/>
        <v>60.26</v>
      </c>
    </row>
    <row r="18" spans="1:6" ht="20.25">
      <c r="A18" s="212">
        <v>14</v>
      </c>
      <c r="B18" s="213" t="s">
        <v>212</v>
      </c>
      <c r="C18" s="214">
        <v>21.12</v>
      </c>
      <c r="D18" s="214">
        <v>0</v>
      </c>
      <c r="E18" s="215">
        <v>25.3</v>
      </c>
      <c r="F18" s="214">
        <f t="shared" si="0"/>
        <v>46.42</v>
      </c>
    </row>
    <row r="19" spans="1:6" ht="20.25">
      <c r="A19" s="212">
        <v>15</v>
      </c>
      <c r="B19" s="213" t="s">
        <v>213</v>
      </c>
      <c r="C19" s="214">
        <v>0</v>
      </c>
      <c r="D19" s="214">
        <v>0</v>
      </c>
      <c r="E19" s="215">
        <v>1636.55</v>
      </c>
      <c r="F19" s="214">
        <f t="shared" si="0"/>
        <v>1636.55</v>
      </c>
    </row>
    <row r="20" spans="1:6" ht="21.75" customHeight="1">
      <c r="A20" s="212">
        <v>16</v>
      </c>
      <c r="B20" s="213" t="s">
        <v>214</v>
      </c>
      <c r="C20" s="214">
        <f>'Sectorwise VSEZ'!U4</f>
        <v>0</v>
      </c>
      <c r="D20" s="214">
        <v>0</v>
      </c>
      <c r="E20" s="215">
        <v>0</v>
      </c>
      <c r="F20" s="214">
        <f t="shared" si="0"/>
        <v>0</v>
      </c>
    </row>
    <row r="21" spans="1:6" ht="20.25">
      <c r="A21" s="212">
        <v>17</v>
      </c>
      <c r="B21" s="213" t="s">
        <v>215</v>
      </c>
      <c r="C21" s="214">
        <v>390.71</v>
      </c>
      <c r="D21" s="214">
        <v>0</v>
      </c>
      <c r="E21" s="215">
        <v>4234.39</v>
      </c>
      <c r="F21" s="214">
        <f t="shared" si="0"/>
        <v>4625.1</v>
      </c>
    </row>
    <row r="22" spans="1:6" ht="20.25">
      <c r="A22" s="176"/>
      <c r="B22" s="177" t="s">
        <v>8</v>
      </c>
      <c r="C22" s="217">
        <f>SUM(C5:C21)</f>
        <v>1641.6599999999999</v>
      </c>
      <c r="D22" s="217">
        <f>SUM(D5:D21)</f>
        <v>0</v>
      </c>
      <c r="E22" s="218">
        <f>SUM(E5:E21)</f>
        <v>87853.30200000001</v>
      </c>
      <c r="F22" s="217">
        <f>SUM(C22:E22)</f>
        <v>89494.96200000001</v>
      </c>
    </row>
  </sheetData>
  <sheetProtection/>
  <mergeCells count="2">
    <mergeCell ref="A2:F2"/>
    <mergeCell ref="A3:F3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="70" zoomScaleSheetLayoutView="70" zoomScalePageLayoutView="0" workbookViewId="0" topLeftCell="A1">
      <selection activeCell="E14" sqref="E14"/>
    </sheetView>
  </sheetViews>
  <sheetFormatPr defaultColWidth="9.140625" defaultRowHeight="15"/>
  <cols>
    <col min="1" max="1" width="9.140625" style="2" customWidth="1"/>
    <col min="2" max="2" width="33.8515625" style="2" customWidth="1"/>
    <col min="3" max="3" width="18.140625" style="2" customWidth="1"/>
    <col min="4" max="4" width="9.140625" style="2" customWidth="1"/>
    <col min="5" max="5" width="14.00390625" style="2" customWidth="1"/>
    <col min="6" max="6" width="20.7109375" style="2" customWidth="1"/>
    <col min="7" max="7" width="15.00390625" style="2" customWidth="1"/>
    <col min="8" max="8" width="14.28125" style="2" customWidth="1"/>
  </cols>
  <sheetData>
    <row r="1" spans="1:8" ht="15">
      <c r="A1" s="219"/>
      <c r="B1" s="219"/>
      <c r="C1" s="219"/>
      <c r="D1" s="219"/>
      <c r="E1" s="219"/>
      <c r="F1" s="219"/>
      <c r="G1" s="219"/>
      <c r="H1" s="219"/>
    </row>
    <row r="2" spans="1:8" ht="45.75" customHeight="1">
      <c r="A2" s="368" t="s">
        <v>216</v>
      </c>
      <c r="B2" s="368"/>
      <c r="C2" s="368"/>
      <c r="D2" s="368"/>
      <c r="E2" s="368"/>
      <c r="F2" s="368"/>
      <c r="G2" s="368"/>
      <c r="H2" s="368"/>
    </row>
    <row r="3" spans="1:8" ht="42.75" customHeight="1">
      <c r="A3" s="369" t="s">
        <v>294</v>
      </c>
      <c r="B3" s="369"/>
      <c r="C3" s="369"/>
      <c r="D3" s="369"/>
      <c r="E3" s="369"/>
      <c r="F3" s="369"/>
      <c r="G3" s="369"/>
      <c r="H3" s="369"/>
    </row>
    <row r="4" spans="1:8" ht="20.25">
      <c r="A4" s="367" t="s">
        <v>272</v>
      </c>
      <c r="B4" s="367"/>
      <c r="C4" s="367"/>
      <c r="D4" s="367"/>
      <c r="E4" s="367"/>
      <c r="F4" s="367" t="s">
        <v>273</v>
      </c>
      <c r="G4" s="367"/>
      <c r="H4" s="367"/>
    </row>
    <row r="5" spans="1:8" ht="20.25">
      <c r="A5" s="181" t="s">
        <v>196</v>
      </c>
      <c r="B5" s="182" t="s">
        <v>197</v>
      </c>
      <c r="C5" s="183" t="s">
        <v>234</v>
      </c>
      <c r="D5" s="184" t="s">
        <v>129</v>
      </c>
      <c r="E5" s="184" t="s">
        <v>235</v>
      </c>
      <c r="F5" s="184" t="s">
        <v>236</v>
      </c>
      <c r="G5" s="185" t="s">
        <v>129</v>
      </c>
      <c r="H5" s="186" t="s">
        <v>8</v>
      </c>
    </row>
    <row r="6" spans="1:8" ht="66.75" customHeight="1">
      <c r="A6" s="181">
        <v>1</v>
      </c>
      <c r="B6" s="182" t="s">
        <v>56</v>
      </c>
      <c r="C6" s="173">
        <v>356</v>
      </c>
      <c r="D6" s="187">
        <v>224</v>
      </c>
      <c r="E6" s="187">
        <f aca="true" t="shared" si="0" ref="E6:E22">SUM(C6:D6)</f>
        <v>580</v>
      </c>
      <c r="F6" s="173">
        <v>1149.49</v>
      </c>
      <c r="G6" s="188">
        <v>380.48</v>
      </c>
      <c r="H6" s="188">
        <f aca="true" t="shared" si="1" ref="H6:H22">SUM(F6:G6)</f>
        <v>1529.97</v>
      </c>
    </row>
    <row r="7" spans="1:8" ht="43.5" customHeight="1">
      <c r="A7" s="181">
        <v>2</v>
      </c>
      <c r="B7" s="182" t="s">
        <v>201</v>
      </c>
      <c r="C7" s="173">
        <v>310501</v>
      </c>
      <c r="D7" s="187">
        <v>684</v>
      </c>
      <c r="E7" s="187">
        <f t="shared" si="0"/>
        <v>311185</v>
      </c>
      <c r="F7" s="173">
        <v>28551.91</v>
      </c>
      <c r="G7" s="188">
        <v>25.91</v>
      </c>
      <c r="H7" s="188">
        <f t="shared" si="1"/>
        <v>28577.82</v>
      </c>
    </row>
    <row r="8" spans="1:8" ht="40.5">
      <c r="A8" s="181">
        <v>3</v>
      </c>
      <c r="B8" s="182" t="s">
        <v>202</v>
      </c>
      <c r="C8" s="220">
        <v>11</v>
      </c>
      <c r="D8" s="187">
        <v>0</v>
      </c>
      <c r="E8" s="187">
        <f t="shared" si="0"/>
        <v>11</v>
      </c>
      <c r="F8" s="220">
        <v>19.45</v>
      </c>
      <c r="G8" s="188">
        <v>0</v>
      </c>
      <c r="H8" s="188">
        <f t="shared" si="1"/>
        <v>19.45</v>
      </c>
    </row>
    <row r="9" spans="1:8" ht="20.25">
      <c r="A9" s="181">
        <v>4</v>
      </c>
      <c r="B9" s="182" t="s">
        <v>203</v>
      </c>
      <c r="C9" s="173">
        <v>79</v>
      </c>
      <c r="D9" s="187">
        <v>77</v>
      </c>
      <c r="E9" s="187">
        <f t="shared" si="0"/>
        <v>156</v>
      </c>
      <c r="F9" s="173">
        <v>26.52</v>
      </c>
      <c r="G9" s="188">
        <v>107.22</v>
      </c>
      <c r="H9" s="188">
        <f t="shared" si="1"/>
        <v>133.74</v>
      </c>
    </row>
    <row r="10" spans="1:8" ht="42" customHeight="1">
      <c r="A10" s="181">
        <v>5</v>
      </c>
      <c r="B10" s="182" t="s">
        <v>204</v>
      </c>
      <c r="C10" s="173">
        <v>7974</v>
      </c>
      <c r="D10" s="187">
        <v>159</v>
      </c>
      <c r="E10" s="187">
        <f t="shared" si="0"/>
        <v>8133</v>
      </c>
      <c r="F10" s="173">
        <v>0</v>
      </c>
      <c r="G10" s="188">
        <v>23.69</v>
      </c>
      <c r="H10" s="188">
        <f t="shared" si="1"/>
        <v>23.69</v>
      </c>
    </row>
    <row r="11" spans="1:8" ht="45" customHeight="1">
      <c r="A11" s="181">
        <v>6</v>
      </c>
      <c r="B11" s="182" t="s">
        <v>205</v>
      </c>
      <c r="C11" s="173">
        <v>0</v>
      </c>
      <c r="D11" s="187">
        <v>954</v>
      </c>
      <c r="E11" s="187">
        <f t="shared" si="0"/>
        <v>954</v>
      </c>
      <c r="F11" s="173">
        <v>11.32</v>
      </c>
      <c r="G11" s="188">
        <v>6.441</v>
      </c>
      <c r="H11" s="188">
        <f t="shared" si="1"/>
        <v>17.761</v>
      </c>
    </row>
    <row r="12" spans="1:8" ht="62.25" customHeight="1">
      <c r="A12" s="181">
        <v>7</v>
      </c>
      <c r="B12" s="182" t="s">
        <v>206</v>
      </c>
      <c r="C12" s="173">
        <v>20060</v>
      </c>
      <c r="D12" s="187">
        <v>1259</v>
      </c>
      <c r="E12" s="187">
        <f t="shared" si="0"/>
        <v>21319</v>
      </c>
      <c r="F12" s="173">
        <v>12816.48</v>
      </c>
      <c r="G12" s="188">
        <v>856.74</v>
      </c>
      <c r="H12" s="188">
        <f t="shared" si="1"/>
        <v>13673.22</v>
      </c>
    </row>
    <row r="13" spans="1:8" ht="24.75" customHeight="1">
      <c r="A13" s="181">
        <v>8</v>
      </c>
      <c r="B13" s="182" t="s">
        <v>207</v>
      </c>
      <c r="C13" s="173">
        <v>0</v>
      </c>
      <c r="D13" s="187">
        <v>90</v>
      </c>
      <c r="E13" s="187">
        <f t="shared" si="0"/>
        <v>90</v>
      </c>
      <c r="F13" s="173">
        <v>0</v>
      </c>
      <c r="G13" s="188">
        <v>1.86</v>
      </c>
      <c r="H13" s="188">
        <f t="shared" si="1"/>
        <v>1.86</v>
      </c>
    </row>
    <row r="14" spans="1:8" ht="54" customHeight="1">
      <c r="A14" s="181">
        <v>9</v>
      </c>
      <c r="B14" s="182" t="s">
        <v>208</v>
      </c>
      <c r="C14" s="173">
        <v>0</v>
      </c>
      <c r="D14" s="187">
        <v>0</v>
      </c>
      <c r="E14" s="187">
        <f t="shared" si="0"/>
        <v>0</v>
      </c>
      <c r="F14" s="173">
        <v>0</v>
      </c>
      <c r="G14" s="188">
        <v>0</v>
      </c>
      <c r="H14" s="188">
        <f t="shared" si="1"/>
        <v>0</v>
      </c>
    </row>
    <row r="15" spans="1:8" ht="40.5">
      <c r="A15" s="181">
        <v>10</v>
      </c>
      <c r="B15" s="182" t="s">
        <v>209</v>
      </c>
      <c r="C15" s="173">
        <v>11561</v>
      </c>
      <c r="D15" s="187">
        <v>0</v>
      </c>
      <c r="E15" s="187">
        <f t="shared" si="0"/>
        <v>11561</v>
      </c>
      <c r="F15" s="173">
        <v>756.44</v>
      </c>
      <c r="G15" s="188">
        <v>0</v>
      </c>
      <c r="H15" s="188">
        <f t="shared" si="1"/>
        <v>756.44</v>
      </c>
    </row>
    <row r="16" spans="1:8" ht="20.25" customHeight="1">
      <c r="A16" s="181">
        <v>11</v>
      </c>
      <c r="B16" s="182" t="s">
        <v>210</v>
      </c>
      <c r="C16" s="173">
        <v>117</v>
      </c>
      <c r="D16" s="187">
        <v>4</v>
      </c>
      <c r="E16" s="187">
        <f t="shared" si="0"/>
        <v>121</v>
      </c>
      <c r="F16" s="173">
        <v>647.27</v>
      </c>
      <c r="G16" s="188">
        <v>0.4</v>
      </c>
      <c r="H16" s="188">
        <f t="shared" si="1"/>
        <v>647.67</v>
      </c>
    </row>
    <row r="17" spans="1:8" ht="40.5">
      <c r="A17" s="181">
        <v>12</v>
      </c>
      <c r="B17" s="182" t="s">
        <v>211</v>
      </c>
      <c r="C17" s="173">
        <v>404</v>
      </c>
      <c r="D17" s="187">
        <v>0</v>
      </c>
      <c r="E17" s="187">
        <f t="shared" si="0"/>
        <v>404</v>
      </c>
      <c r="F17" s="173">
        <v>1928.42</v>
      </c>
      <c r="G17" s="188">
        <v>0</v>
      </c>
      <c r="H17" s="188">
        <f t="shared" si="1"/>
        <v>1928.42</v>
      </c>
    </row>
    <row r="18" spans="1:8" ht="23.25" customHeight="1">
      <c r="A18" s="181">
        <v>13</v>
      </c>
      <c r="B18" s="182" t="s">
        <v>212</v>
      </c>
      <c r="C18" s="173">
        <v>0</v>
      </c>
      <c r="D18" s="187">
        <v>86</v>
      </c>
      <c r="E18" s="187">
        <f t="shared" si="0"/>
        <v>86</v>
      </c>
      <c r="F18" s="173">
        <v>0</v>
      </c>
      <c r="G18" s="188">
        <v>12.097</v>
      </c>
      <c r="H18" s="188">
        <f t="shared" si="1"/>
        <v>12.097</v>
      </c>
    </row>
    <row r="19" spans="1:8" ht="24.75" customHeight="1">
      <c r="A19" s="181">
        <v>14</v>
      </c>
      <c r="B19" s="182" t="s">
        <v>213</v>
      </c>
      <c r="C19" s="173">
        <v>21264</v>
      </c>
      <c r="D19" s="187">
        <v>7</v>
      </c>
      <c r="E19" s="187">
        <f t="shared" si="0"/>
        <v>21271</v>
      </c>
      <c r="F19" s="173">
        <v>1100</v>
      </c>
      <c r="G19" s="188">
        <v>0.7</v>
      </c>
      <c r="H19" s="188">
        <f t="shared" si="1"/>
        <v>1100.7</v>
      </c>
    </row>
    <row r="20" spans="1:8" ht="40.5">
      <c r="A20" s="181">
        <v>15</v>
      </c>
      <c r="B20" s="182" t="s">
        <v>214</v>
      </c>
      <c r="C20" s="173">
        <v>0</v>
      </c>
      <c r="D20" s="187">
        <v>0</v>
      </c>
      <c r="E20" s="187">
        <f t="shared" si="0"/>
        <v>0</v>
      </c>
      <c r="F20" s="173">
        <v>0</v>
      </c>
      <c r="G20" s="188">
        <v>0</v>
      </c>
      <c r="H20" s="188">
        <f t="shared" si="1"/>
        <v>0</v>
      </c>
    </row>
    <row r="21" spans="1:8" ht="44.25" customHeight="1">
      <c r="A21" s="181">
        <v>16</v>
      </c>
      <c r="B21" s="182" t="s">
        <v>215</v>
      </c>
      <c r="C21" s="173">
        <v>7032</v>
      </c>
      <c r="D21" s="187">
        <v>377</v>
      </c>
      <c r="E21" s="187">
        <f t="shared" si="0"/>
        <v>7409</v>
      </c>
      <c r="F21" s="173">
        <v>15549.08</v>
      </c>
      <c r="G21" s="188">
        <v>210.58</v>
      </c>
      <c r="H21" s="188">
        <f t="shared" si="1"/>
        <v>15759.66</v>
      </c>
    </row>
    <row r="22" spans="1:8" ht="20.25">
      <c r="A22" s="168"/>
      <c r="B22" s="169" t="s">
        <v>8</v>
      </c>
      <c r="C22" s="174">
        <f>SUM(C6:C21)</f>
        <v>379359</v>
      </c>
      <c r="D22" s="170">
        <f>SUM(D6:D21)</f>
        <v>3921</v>
      </c>
      <c r="E22" s="170">
        <f t="shared" si="0"/>
        <v>383280</v>
      </c>
      <c r="F22" s="175">
        <f>SUM(F6:F21)</f>
        <v>62556.38</v>
      </c>
      <c r="G22" s="171">
        <f>SUM(G6:G21)</f>
        <v>1626.1180000000002</v>
      </c>
      <c r="H22" s="172">
        <f t="shared" si="1"/>
        <v>64182.498</v>
      </c>
    </row>
  </sheetData>
  <sheetProtection/>
  <mergeCells count="4">
    <mergeCell ref="A4:E4"/>
    <mergeCell ref="F4:H4"/>
    <mergeCell ref="A2:H2"/>
    <mergeCell ref="A3:H3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zoomScalePageLayoutView="0" workbookViewId="0" topLeftCell="A1">
      <pane xSplit="1" ySplit="7" topLeftCell="B29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A1" sqref="A1:M32"/>
    </sheetView>
  </sheetViews>
  <sheetFormatPr defaultColWidth="16.57421875" defaultRowHeight="15"/>
  <cols>
    <col min="1" max="1" width="6.57421875" style="104" customWidth="1"/>
    <col min="2" max="2" width="23.8515625" style="19" customWidth="1"/>
    <col min="3" max="3" width="7.140625" style="19" customWidth="1"/>
    <col min="4" max="4" width="13.28125" style="19" customWidth="1"/>
    <col min="5" max="5" width="14.00390625" style="19" customWidth="1"/>
    <col min="6" max="6" width="11.140625" style="19" customWidth="1"/>
    <col min="7" max="7" width="12.8515625" style="19" customWidth="1"/>
    <col min="8" max="8" width="10.57421875" style="19" customWidth="1"/>
    <col min="9" max="9" width="8.28125" style="19" customWidth="1"/>
    <col min="10" max="10" width="11.7109375" style="166" customWidth="1"/>
    <col min="11" max="11" width="11.28125" style="166" customWidth="1"/>
    <col min="12" max="12" width="11.421875" style="166" customWidth="1"/>
    <col min="13" max="13" width="12.57421875" style="166" customWidth="1"/>
    <col min="14" max="14" width="0" style="0" hidden="1" customWidth="1"/>
  </cols>
  <sheetData>
    <row r="1" spans="1:13" s="4" customFormat="1" ht="24" customHeight="1">
      <c r="A1" s="318" t="s">
        <v>269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4" s="140" customFormat="1" ht="24" customHeight="1">
      <c r="A2" s="320" t="s">
        <v>241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164"/>
    </row>
    <row r="3" spans="1:14" s="140" customFormat="1" ht="24" customHeight="1">
      <c r="A3" s="118"/>
      <c r="B3" s="119"/>
      <c r="C3" s="119"/>
      <c r="D3" s="193"/>
      <c r="E3" s="321" t="s">
        <v>284</v>
      </c>
      <c r="F3" s="321"/>
      <c r="G3" s="321"/>
      <c r="H3" s="321"/>
      <c r="I3" s="159"/>
      <c r="J3" s="120"/>
      <c r="K3" s="120"/>
      <c r="L3" s="119"/>
      <c r="M3" s="119"/>
      <c r="N3" s="164" t="s">
        <v>259</v>
      </c>
    </row>
    <row r="4" spans="1:14" s="140" customFormat="1" ht="42" customHeight="1">
      <c r="A4" s="121" t="s">
        <v>80</v>
      </c>
      <c r="B4" s="122" t="s">
        <v>81</v>
      </c>
      <c r="C4" s="122" t="s">
        <v>246</v>
      </c>
      <c r="D4" s="192" t="s">
        <v>82</v>
      </c>
      <c r="E4" s="192" t="s">
        <v>83</v>
      </c>
      <c r="F4" s="122" t="s">
        <v>84</v>
      </c>
      <c r="G4" s="192" t="s">
        <v>85</v>
      </c>
      <c r="H4" s="319" t="s">
        <v>86</v>
      </c>
      <c r="I4" s="319"/>
      <c r="J4" s="319" t="s">
        <v>87</v>
      </c>
      <c r="K4" s="319"/>
      <c r="L4" s="319"/>
      <c r="M4" s="319"/>
      <c r="N4" s="164"/>
    </row>
    <row r="5" spans="1:14" s="140" customFormat="1" ht="41.25" customHeight="1">
      <c r="A5" s="121"/>
      <c r="B5" s="122"/>
      <c r="C5" s="122"/>
      <c r="D5" s="192"/>
      <c r="E5" s="192"/>
      <c r="F5" s="122"/>
      <c r="G5" s="192"/>
      <c r="H5" s="192" t="s">
        <v>251</v>
      </c>
      <c r="I5" s="160" t="s">
        <v>88</v>
      </c>
      <c r="J5" s="192" t="s">
        <v>251</v>
      </c>
      <c r="K5" s="319" t="s">
        <v>88</v>
      </c>
      <c r="L5" s="319"/>
      <c r="M5" s="319"/>
      <c r="N5" s="164"/>
    </row>
    <row r="6" spans="1:14" s="140" customFormat="1" ht="24" customHeight="1">
      <c r="A6" s="123"/>
      <c r="B6" s="124"/>
      <c r="C6" s="124"/>
      <c r="D6" s="125"/>
      <c r="E6" s="125"/>
      <c r="F6" s="124"/>
      <c r="G6" s="125"/>
      <c r="H6" s="124"/>
      <c r="I6" s="161"/>
      <c r="J6" s="124"/>
      <c r="K6" s="124" t="s">
        <v>89</v>
      </c>
      <c r="L6" s="124" t="s">
        <v>90</v>
      </c>
      <c r="M6" s="124" t="s">
        <v>8</v>
      </c>
      <c r="N6" s="164"/>
    </row>
    <row r="7" spans="1:14" s="140" customFormat="1" ht="39.75" customHeight="1">
      <c r="A7" s="126" t="s">
        <v>92</v>
      </c>
      <c r="B7" s="127" t="s">
        <v>93</v>
      </c>
      <c r="C7" s="127"/>
      <c r="D7" s="127" t="s">
        <v>137</v>
      </c>
      <c r="E7" s="127" t="s">
        <v>94</v>
      </c>
      <c r="F7" s="128" t="s">
        <v>95</v>
      </c>
      <c r="G7" s="127" t="s">
        <v>96</v>
      </c>
      <c r="H7" s="127" t="s">
        <v>97</v>
      </c>
      <c r="I7" s="160">
        <v>9</v>
      </c>
      <c r="J7" s="127">
        <v>10</v>
      </c>
      <c r="K7" s="127" t="s">
        <v>100</v>
      </c>
      <c r="L7" s="127" t="s">
        <v>101</v>
      </c>
      <c r="M7" s="127" t="s">
        <v>102</v>
      </c>
      <c r="N7" s="164"/>
    </row>
    <row r="8" spans="1:14" s="140" customFormat="1" ht="39" customHeight="1">
      <c r="A8" s="123">
        <v>1</v>
      </c>
      <c r="B8" s="122" t="s">
        <v>18</v>
      </c>
      <c r="C8" s="122" t="s">
        <v>247</v>
      </c>
      <c r="D8" s="223" t="s">
        <v>21</v>
      </c>
      <c r="E8" s="223" t="s">
        <v>20</v>
      </c>
      <c r="F8" s="124" t="s">
        <v>191</v>
      </c>
      <c r="G8" s="233">
        <v>3</v>
      </c>
      <c r="H8" s="234">
        <v>2000</v>
      </c>
      <c r="I8" s="235">
        <v>3000</v>
      </c>
      <c r="J8" s="234">
        <v>500</v>
      </c>
      <c r="K8" s="234">
        <v>5226</v>
      </c>
      <c r="L8" s="234">
        <v>138</v>
      </c>
      <c r="M8" s="129">
        <f aca="true" t="shared" si="0" ref="M8:M29">K8+L8</f>
        <v>5364</v>
      </c>
      <c r="N8" s="164"/>
    </row>
    <row r="9" spans="1:14" s="140" customFormat="1" ht="39" customHeight="1">
      <c r="A9" s="123">
        <v>2</v>
      </c>
      <c r="B9" s="122" t="s">
        <v>22</v>
      </c>
      <c r="C9" s="122" t="s">
        <v>247</v>
      </c>
      <c r="D9" s="223" t="s">
        <v>25</v>
      </c>
      <c r="E9" s="223" t="s">
        <v>24</v>
      </c>
      <c r="F9" s="122">
        <v>132.643</v>
      </c>
      <c r="G9" s="125">
        <v>3</v>
      </c>
      <c r="H9" s="129">
        <v>10000</v>
      </c>
      <c r="I9" s="162">
        <v>130</v>
      </c>
      <c r="J9" s="236">
        <v>20800</v>
      </c>
      <c r="K9" s="129">
        <v>6086</v>
      </c>
      <c r="L9" s="129">
        <v>4872</v>
      </c>
      <c r="M9" s="129">
        <f>SUM(K9:L9)</f>
        <v>10958</v>
      </c>
      <c r="N9" s="164"/>
    </row>
    <row r="10" spans="1:14" s="140" customFormat="1" ht="39" customHeight="1">
      <c r="A10" s="123">
        <v>3</v>
      </c>
      <c r="B10" s="122" t="s">
        <v>26</v>
      </c>
      <c r="C10" s="122" t="s">
        <v>247</v>
      </c>
      <c r="D10" s="223" t="s">
        <v>29</v>
      </c>
      <c r="E10" s="223" t="s">
        <v>28</v>
      </c>
      <c r="F10" s="122">
        <v>109.81</v>
      </c>
      <c r="G10" s="125">
        <v>1</v>
      </c>
      <c r="H10" s="124">
        <v>3000</v>
      </c>
      <c r="I10" s="161">
        <v>0</v>
      </c>
      <c r="J10" s="124">
        <v>1000</v>
      </c>
      <c r="K10" s="124">
        <v>20</v>
      </c>
      <c r="L10" s="124">
        <v>4</v>
      </c>
      <c r="M10" s="129">
        <f t="shared" si="0"/>
        <v>24</v>
      </c>
      <c r="N10" s="164"/>
    </row>
    <row r="11" spans="1:14" s="140" customFormat="1" ht="39" customHeight="1">
      <c r="A11" s="123">
        <v>4</v>
      </c>
      <c r="B11" s="122" t="s">
        <v>31</v>
      </c>
      <c r="C11" s="122" t="s">
        <v>247</v>
      </c>
      <c r="D11" s="223" t="s">
        <v>33</v>
      </c>
      <c r="E11" s="223" t="s">
        <v>20</v>
      </c>
      <c r="F11" s="122">
        <v>100.28</v>
      </c>
      <c r="G11" s="233">
        <v>3</v>
      </c>
      <c r="H11" s="237">
        <v>2000</v>
      </c>
      <c r="I11" s="238">
        <v>1683</v>
      </c>
      <c r="J11" s="237">
        <v>2500</v>
      </c>
      <c r="K11" s="234">
        <v>2116</v>
      </c>
      <c r="L11" s="234">
        <v>187</v>
      </c>
      <c r="M11" s="129">
        <f t="shared" si="0"/>
        <v>2303</v>
      </c>
      <c r="N11" s="164"/>
    </row>
    <row r="12" spans="1:14" s="140" customFormat="1" ht="39" customHeight="1">
      <c r="A12" s="123">
        <v>5</v>
      </c>
      <c r="B12" s="122" t="s">
        <v>36</v>
      </c>
      <c r="C12" s="122" t="s">
        <v>247</v>
      </c>
      <c r="D12" s="223" t="s">
        <v>16</v>
      </c>
      <c r="E12" s="223" t="s">
        <v>187</v>
      </c>
      <c r="F12" s="122">
        <v>404.69</v>
      </c>
      <c r="G12" s="125">
        <v>16</v>
      </c>
      <c r="H12" s="203">
        <v>3000</v>
      </c>
      <c r="I12" s="239">
        <v>1665</v>
      </c>
      <c r="J12" s="240">
        <v>60000</v>
      </c>
      <c r="K12" s="240">
        <v>5004</v>
      </c>
      <c r="L12" s="240">
        <v>16260</v>
      </c>
      <c r="M12" s="252">
        <f>SUM(K12:L12)</f>
        <v>21264</v>
      </c>
      <c r="N12" s="164"/>
    </row>
    <row r="13" spans="1:14" s="199" customFormat="1" ht="39" customHeight="1">
      <c r="A13" s="123">
        <v>6</v>
      </c>
      <c r="B13" s="122" t="s">
        <v>104</v>
      </c>
      <c r="C13" s="122" t="s">
        <v>247</v>
      </c>
      <c r="D13" s="223" t="s">
        <v>39</v>
      </c>
      <c r="E13" s="223" t="s">
        <v>5</v>
      </c>
      <c r="F13" s="122">
        <v>6.81</v>
      </c>
      <c r="G13" s="125">
        <v>7</v>
      </c>
      <c r="H13" s="129">
        <v>130</v>
      </c>
      <c r="I13" s="162">
        <v>294</v>
      </c>
      <c r="J13" s="129">
        <v>1311</v>
      </c>
      <c r="K13" s="129">
        <v>1955</v>
      </c>
      <c r="L13" s="129">
        <v>739</v>
      </c>
      <c r="M13" s="129">
        <f t="shared" si="0"/>
        <v>2694</v>
      </c>
      <c r="N13" s="204"/>
    </row>
    <row r="14" spans="1:14" s="199" customFormat="1" ht="50.25" customHeight="1">
      <c r="A14" s="123">
        <v>7</v>
      </c>
      <c r="B14" s="122" t="s">
        <v>257</v>
      </c>
      <c r="C14" s="122" t="s">
        <v>247</v>
      </c>
      <c r="D14" s="223" t="s">
        <v>105</v>
      </c>
      <c r="E14" s="223" t="s">
        <v>40</v>
      </c>
      <c r="F14" s="241" t="s">
        <v>258</v>
      </c>
      <c r="G14" s="125">
        <v>3</v>
      </c>
      <c r="H14" s="124">
        <v>100</v>
      </c>
      <c r="I14" s="161">
        <v>10</v>
      </c>
      <c r="J14" s="124">
        <v>1200</v>
      </c>
      <c r="K14" s="124">
        <v>20</v>
      </c>
      <c r="L14" s="124">
        <v>361</v>
      </c>
      <c r="M14" s="129">
        <f t="shared" si="0"/>
        <v>381</v>
      </c>
      <c r="N14" s="242" t="s">
        <v>260</v>
      </c>
    </row>
    <row r="15" spans="1:14" s="140" customFormat="1" ht="39" customHeight="1">
      <c r="A15" s="123">
        <v>8</v>
      </c>
      <c r="B15" s="122" t="s">
        <v>43</v>
      </c>
      <c r="C15" s="122" t="s">
        <v>247</v>
      </c>
      <c r="D15" s="243" t="s">
        <v>45</v>
      </c>
      <c r="E15" s="223" t="s">
        <v>20</v>
      </c>
      <c r="F15" s="122">
        <v>247.39</v>
      </c>
      <c r="G15" s="125">
        <v>14</v>
      </c>
      <c r="H15" s="129">
        <v>1778</v>
      </c>
      <c r="I15" s="162">
        <v>1773</v>
      </c>
      <c r="J15" s="129">
        <v>4216</v>
      </c>
      <c r="K15" s="129">
        <v>3763</v>
      </c>
      <c r="L15" s="129">
        <v>259</v>
      </c>
      <c r="M15" s="129">
        <f>SUM(K15:L15)</f>
        <v>4022</v>
      </c>
      <c r="N15" s="164"/>
    </row>
    <row r="16" spans="1:14" s="140" customFormat="1" ht="39" customHeight="1">
      <c r="A16" s="123">
        <v>9</v>
      </c>
      <c r="B16" s="153" t="s">
        <v>46</v>
      </c>
      <c r="C16" s="122" t="s">
        <v>247</v>
      </c>
      <c r="D16" s="223" t="s">
        <v>17</v>
      </c>
      <c r="E16" s="223" t="s">
        <v>188</v>
      </c>
      <c r="F16" s="122">
        <v>1537</v>
      </c>
      <c r="G16" s="223">
        <v>58</v>
      </c>
      <c r="H16" s="154">
        <v>77507</v>
      </c>
      <c r="I16" s="163">
        <v>1734</v>
      </c>
      <c r="J16" s="154">
        <v>104577</v>
      </c>
      <c r="K16" s="129">
        <v>1585</v>
      </c>
      <c r="L16" s="129">
        <v>1030</v>
      </c>
      <c r="M16" s="129">
        <f>SUM(K16:L16)</f>
        <v>2615</v>
      </c>
      <c r="N16" s="164"/>
    </row>
    <row r="17" spans="1:14" s="140" customFormat="1" ht="39" customHeight="1">
      <c r="A17" s="123">
        <v>10</v>
      </c>
      <c r="B17" s="122" t="s">
        <v>49</v>
      </c>
      <c r="C17" s="122" t="s">
        <v>247</v>
      </c>
      <c r="D17" s="223" t="s">
        <v>52</v>
      </c>
      <c r="E17" s="223" t="s">
        <v>51</v>
      </c>
      <c r="F17" s="122">
        <v>229.29</v>
      </c>
      <c r="G17" s="125">
        <v>1</v>
      </c>
      <c r="H17" s="244">
        <v>0</v>
      </c>
      <c r="I17" s="245">
        <v>0</v>
      </c>
      <c r="J17" s="244">
        <v>0</v>
      </c>
      <c r="K17" s="129">
        <v>0</v>
      </c>
      <c r="L17" s="129">
        <v>0</v>
      </c>
      <c r="M17" s="129">
        <f t="shared" si="0"/>
        <v>0</v>
      </c>
      <c r="N17" s="164"/>
    </row>
    <row r="18" spans="1:14" s="199" customFormat="1" ht="39" customHeight="1">
      <c r="A18" s="123">
        <v>11</v>
      </c>
      <c r="B18" s="122" t="s">
        <v>53</v>
      </c>
      <c r="C18" s="122" t="s">
        <v>247</v>
      </c>
      <c r="D18" s="223" t="s">
        <v>55</v>
      </c>
      <c r="E18" s="223" t="s">
        <v>54</v>
      </c>
      <c r="F18" s="122">
        <v>101.12</v>
      </c>
      <c r="G18" s="125">
        <v>1</v>
      </c>
      <c r="H18" s="154">
        <v>1000</v>
      </c>
      <c r="I18" s="246">
        <v>881</v>
      </c>
      <c r="J18" s="154">
        <v>117</v>
      </c>
      <c r="K18" s="154">
        <v>112</v>
      </c>
      <c r="L18" s="154">
        <v>5</v>
      </c>
      <c r="M18" s="129">
        <f t="shared" si="0"/>
        <v>117</v>
      </c>
      <c r="N18" s="204"/>
    </row>
    <row r="19" spans="1:14" s="140" customFormat="1" ht="39" customHeight="1">
      <c r="A19" s="123">
        <v>12</v>
      </c>
      <c r="B19" s="153" t="s">
        <v>62</v>
      </c>
      <c r="C19" s="122" t="s">
        <v>247</v>
      </c>
      <c r="D19" s="223" t="s">
        <v>64</v>
      </c>
      <c r="E19" s="223" t="s">
        <v>63</v>
      </c>
      <c r="F19" s="122">
        <v>101.37</v>
      </c>
      <c r="G19" s="223">
        <v>1</v>
      </c>
      <c r="H19" s="129">
        <v>50</v>
      </c>
      <c r="I19" s="247">
        <v>24</v>
      </c>
      <c r="J19" s="154">
        <v>1000</v>
      </c>
      <c r="K19" s="154">
        <v>245</v>
      </c>
      <c r="L19" s="154">
        <v>358</v>
      </c>
      <c r="M19" s="129">
        <f>K19+L19</f>
        <v>603</v>
      </c>
      <c r="N19" s="164"/>
    </row>
    <row r="20" spans="1:14" s="140" customFormat="1" ht="39" customHeight="1">
      <c r="A20" s="123">
        <v>13</v>
      </c>
      <c r="B20" s="122" t="s">
        <v>65</v>
      </c>
      <c r="C20" s="122" t="s">
        <v>247</v>
      </c>
      <c r="D20" s="223" t="s">
        <v>106</v>
      </c>
      <c r="E20" s="125" t="s">
        <v>67</v>
      </c>
      <c r="F20" s="122">
        <v>1867.054</v>
      </c>
      <c r="G20" s="205">
        <v>1</v>
      </c>
      <c r="H20" s="206">
        <v>10000</v>
      </c>
      <c r="I20" s="207">
        <v>3000</v>
      </c>
      <c r="J20" s="208">
        <v>700</v>
      </c>
      <c r="K20" s="209">
        <v>135</v>
      </c>
      <c r="L20" s="209">
        <v>1</v>
      </c>
      <c r="M20" s="129">
        <f>K20+L20</f>
        <v>136</v>
      </c>
      <c r="N20" s="210"/>
    </row>
    <row r="21" spans="1:14" s="140" customFormat="1" ht="39" customHeight="1">
      <c r="A21" s="123">
        <v>14</v>
      </c>
      <c r="B21" s="14" t="s">
        <v>253</v>
      </c>
      <c r="C21" s="122" t="s">
        <v>247</v>
      </c>
      <c r="D21" s="248" t="s">
        <v>72</v>
      </c>
      <c r="E21" s="248" t="s">
        <v>71</v>
      </c>
      <c r="F21" s="122">
        <v>124.36</v>
      </c>
      <c r="G21" s="125">
        <v>18</v>
      </c>
      <c r="H21" s="129">
        <v>438</v>
      </c>
      <c r="I21" s="162">
        <v>326</v>
      </c>
      <c r="J21" s="129">
        <v>1674</v>
      </c>
      <c r="K21" s="154">
        <v>1359</v>
      </c>
      <c r="L21" s="154">
        <v>102</v>
      </c>
      <c r="M21" s="129">
        <f t="shared" si="0"/>
        <v>1461</v>
      </c>
      <c r="N21" s="164"/>
    </row>
    <row r="22" spans="1:14" s="140" customFormat="1" ht="51" customHeight="1">
      <c r="A22" s="123">
        <v>15</v>
      </c>
      <c r="B22" s="122" t="s">
        <v>73</v>
      </c>
      <c r="C22" s="122" t="s">
        <v>247</v>
      </c>
      <c r="D22" s="223" t="s">
        <v>75</v>
      </c>
      <c r="E22" s="223" t="s">
        <v>48</v>
      </c>
      <c r="F22" s="122" t="s">
        <v>190</v>
      </c>
      <c r="G22" s="125">
        <v>1</v>
      </c>
      <c r="H22" s="154">
        <v>0</v>
      </c>
      <c r="I22" s="163">
        <v>51</v>
      </c>
      <c r="J22" s="154">
        <v>200</v>
      </c>
      <c r="K22" s="129">
        <v>9</v>
      </c>
      <c r="L22" s="129">
        <v>1</v>
      </c>
      <c r="M22" s="129">
        <v>10</v>
      </c>
      <c r="N22" s="249"/>
    </row>
    <row r="23" spans="1:14" s="140" customFormat="1" ht="39" customHeight="1">
      <c r="A23" s="123">
        <v>16</v>
      </c>
      <c r="B23" s="250" t="s">
        <v>76</v>
      </c>
      <c r="C23" s="250" t="s">
        <v>247</v>
      </c>
      <c r="D23" s="248" t="s">
        <v>78</v>
      </c>
      <c r="E23" s="248" t="s">
        <v>56</v>
      </c>
      <c r="F23" s="122">
        <v>10.53</v>
      </c>
      <c r="G23" s="125">
        <v>0</v>
      </c>
      <c r="H23" s="129">
        <v>1500</v>
      </c>
      <c r="I23" s="162">
        <v>231</v>
      </c>
      <c r="J23" s="129">
        <v>800</v>
      </c>
      <c r="K23" s="129">
        <v>10</v>
      </c>
      <c r="L23" s="129">
        <v>1</v>
      </c>
      <c r="M23" s="129">
        <f t="shared" si="0"/>
        <v>11</v>
      </c>
      <c r="N23" s="164"/>
    </row>
    <row r="24" spans="1:14" s="140" customFormat="1" ht="39" customHeight="1">
      <c r="A24" s="123">
        <v>17</v>
      </c>
      <c r="B24" s="251" t="s">
        <v>154</v>
      </c>
      <c r="C24" s="251" t="s">
        <v>247</v>
      </c>
      <c r="D24" s="251" t="s">
        <v>155</v>
      </c>
      <c r="E24" s="248" t="s">
        <v>5</v>
      </c>
      <c r="F24" s="122">
        <v>2.023</v>
      </c>
      <c r="G24" s="125">
        <v>1</v>
      </c>
      <c r="H24" s="129">
        <v>0</v>
      </c>
      <c r="I24" s="162">
        <v>58</v>
      </c>
      <c r="J24" s="129">
        <v>2000</v>
      </c>
      <c r="K24" s="129">
        <v>396</v>
      </c>
      <c r="L24" s="129">
        <v>192</v>
      </c>
      <c r="M24" s="129">
        <f>SUM(K24:L24)</f>
        <v>588</v>
      </c>
      <c r="N24" s="210" t="s">
        <v>261</v>
      </c>
    </row>
    <row r="25" spans="1:14" s="140" customFormat="1" ht="39" customHeight="1">
      <c r="A25" s="123">
        <v>18</v>
      </c>
      <c r="B25" s="122" t="s">
        <v>275</v>
      </c>
      <c r="C25" s="122" t="s">
        <v>247</v>
      </c>
      <c r="D25" s="223" t="s">
        <v>15</v>
      </c>
      <c r="E25" s="223" t="s">
        <v>5</v>
      </c>
      <c r="F25" s="122">
        <v>11</v>
      </c>
      <c r="G25" s="127">
        <v>14</v>
      </c>
      <c r="H25" s="129">
        <v>6000</v>
      </c>
      <c r="I25" s="162">
        <v>489</v>
      </c>
      <c r="J25" s="129">
        <v>3000</v>
      </c>
      <c r="K25" s="203">
        <v>463</v>
      </c>
      <c r="L25" s="203">
        <v>146</v>
      </c>
      <c r="M25" s="129">
        <f t="shared" si="0"/>
        <v>609</v>
      </c>
      <c r="N25" s="164"/>
    </row>
    <row r="26" spans="1:14" s="140" customFormat="1" ht="39" customHeight="1">
      <c r="A26" s="123">
        <v>19</v>
      </c>
      <c r="B26" s="122" t="s">
        <v>57</v>
      </c>
      <c r="C26" s="122" t="s">
        <v>247</v>
      </c>
      <c r="D26" s="223" t="s">
        <v>59</v>
      </c>
      <c r="E26" s="223" t="s">
        <v>40</v>
      </c>
      <c r="F26" s="122">
        <v>1032.27</v>
      </c>
      <c r="G26" s="125">
        <v>5</v>
      </c>
      <c r="H26" s="129">
        <v>800</v>
      </c>
      <c r="I26" s="162">
        <v>308</v>
      </c>
      <c r="J26" s="129">
        <v>2620</v>
      </c>
      <c r="K26" s="129">
        <v>4284</v>
      </c>
      <c r="L26" s="129">
        <v>281</v>
      </c>
      <c r="M26" s="129">
        <f t="shared" si="0"/>
        <v>4565</v>
      </c>
      <c r="N26" s="164"/>
    </row>
    <row r="27" spans="1:14" s="140" customFormat="1" ht="39" customHeight="1">
      <c r="A27" s="123">
        <v>20</v>
      </c>
      <c r="B27" s="211" t="s">
        <v>179</v>
      </c>
      <c r="C27" s="211" t="s">
        <v>247</v>
      </c>
      <c r="D27" s="223" t="s">
        <v>180</v>
      </c>
      <c r="E27" s="223" t="s">
        <v>40</v>
      </c>
      <c r="F27" s="122" t="s">
        <v>239</v>
      </c>
      <c r="G27" s="125">
        <v>19</v>
      </c>
      <c r="H27" s="129">
        <v>803</v>
      </c>
      <c r="I27" s="162">
        <v>3185</v>
      </c>
      <c r="J27" s="129">
        <v>2717</v>
      </c>
      <c r="K27" s="129">
        <v>3304</v>
      </c>
      <c r="L27" s="129">
        <v>105</v>
      </c>
      <c r="M27" s="129">
        <f t="shared" si="0"/>
        <v>3409</v>
      </c>
      <c r="N27" s="164"/>
    </row>
    <row r="28" spans="1:14" s="140" customFormat="1" ht="39" customHeight="1">
      <c r="A28" s="123">
        <v>21</v>
      </c>
      <c r="B28" s="122" t="s">
        <v>61</v>
      </c>
      <c r="C28" s="122" t="s">
        <v>247</v>
      </c>
      <c r="D28" s="223" t="s">
        <v>60</v>
      </c>
      <c r="E28" s="223" t="s">
        <v>20</v>
      </c>
      <c r="F28" s="124">
        <v>100.37</v>
      </c>
      <c r="G28" s="223">
        <v>4</v>
      </c>
      <c r="H28" s="129">
        <v>1400</v>
      </c>
      <c r="I28" s="162">
        <v>971</v>
      </c>
      <c r="J28" s="129">
        <v>666</v>
      </c>
      <c r="K28" s="154">
        <v>970</v>
      </c>
      <c r="L28" s="154">
        <v>153</v>
      </c>
      <c r="M28" s="129">
        <f t="shared" si="0"/>
        <v>1123</v>
      </c>
      <c r="N28" s="164"/>
    </row>
    <row r="29" spans="1:14" s="140" customFormat="1" ht="39" customHeight="1">
      <c r="A29" s="123">
        <v>22</v>
      </c>
      <c r="B29" s="11" t="s">
        <v>278</v>
      </c>
      <c r="C29" s="11" t="s">
        <v>247</v>
      </c>
      <c r="D29" s="103" t="s">
        <v>281</v>
      </c>
      <c r="E29" s="103" t="s">
        <v>5</v>
      </c>
      <c r="F29" s="124">
        <v>3503</v>
      </c>
      <c r="G29" s="305">
        <v>2</v>
      </c>
      <c r="H29" s="129">
        <v>290</v>
      </c>
      <c r="I29" s="162">
        <v>48</v>
      </c>
      <c r="J29" s="129">
        <v>3400</v>
      </c>
      <c r="K29" s="154">
        <v>289</v>
      </c>
      <c r="L29" s="154">
        <v>295</v>
      </c>
      <c r="M29" s="129">
        <f t="shared" si="0"/>
        <v>584</v>
      </c>
      <c r="N29" s="164"/>
    </row>
    <row r="30" spans="1:14" s="140" customFormat="1" ht="18.75" customHeight="1">
      <c r="A30" s="123"/>
      <c r="B30" s="122" t="s">
        <v>263</v>
      </c>
      <c r="C30" s="122"/>
      <c r="D30" s="223"/>
      <c r="E30" s="223"/>
      <c r="F30" s="124"/>
      <c r="G30" s="223"/>
      <c r="H30" s="129"/>
      <c r="I30" s="162"/>
      <c r="J30" s="129"/>
      <c r="K30" s="154"/>
      <c r="L30" s="154"/>
      <c r="M30" s="129"/>
      <c r="N30" s="164"/>
    </row>
    <row r="31" spans="1:14" s="290" customFormat="1" ht="39" customHeight="1">
      <c r="A31" s="283">
        <v>23</v>
      </c>
      <c r="B31" s="284" t="s">
        <v>147</v>
      </c>
      <c r="C31" s="285" t="s">
        <v>249</v>
      </c>
      <c r="D31" s="284" t="s">
        <v>149</v>
      </c>
      <c r="E31" s="52" t="s">
        <v>189</v>
      </c>
      <c r="F31" s="52" t="s">
        <v>232</v>
      </c>
      <c r="G31" s="286">
        <v>3</v>
      </c>
      <c r="H31" s="56">
        <v>1690</v>
      </c>
      <c r="I31" s="287">
        <v>112</v>
      </c>
      <c r="J31" s="56">
        <v>1078</v>
      </c>
      <c r="K31" s="56">
        <v>3</v>
      </c>
      <c r="L31" s="56">
        <v>3</v>
      </c>
      <c r="M31" s="288">
        <f>SUM(K31:L31)</f>
        <v>6</v>
      </c>
      <c r="N31" s="289"/>
    </row>
    <row r="32" spans="1:14" s="148" customFormat="1" ht="24" customHeight="1">
      <c r="A32" s="123"/>
      <c r="B32" s="119"/>
      <c r="C32" s="119"/>
      <c r="D32" s="130"/>
      <c r="E32" s="224"/>
      <c r="F32" s="119"/>
      <c r="G32" s="224">
        <f aca="true" t="shared" si="1" ref="G32:M32">SUM(G8:G31)</f>
        <v>179</v>
      </c>
      <c r="H32" s="224">
        <f t="shared" si="1"/>
        <v>123486</v>
      </c>
      <c r="I32" s="310">
        <f t="shared" si="1"/>
        <v>19973</v>
      </c>
      <c r="J32" s="310">
        <f t="shared" si="1"/>
        <v>216076</v>
      </c>
      <c r="K32" s="310">
        <f t="shared" si="1"/>
        <v>37354</v>
      </c>
      <c r="L32" s="310">
        <f t="shared" si="1"/>
        <v>25493</v>
      </c>
      <c r="M32" s="310">
        <f t="shared" si="1"/>
        <v>62847</v>
      </c>
      <c r="N32" s="165"/>
    </row>
    <row r="33" spans="1:13" s="4" customFormat="1" ht="15">
      <c r="A33" s="104"/>
      <c r="B33" s="19"/>
      <c r="C33" s="19"/>
      <c r="D33" s="19"/>
      <c r="E33" s="19"/>
      <c r="F33" s="19"/>
      <c r="G33" s="19"/>
      <c r="H33" s="19"/>
      <c r="I33" s="19"/>
      <c r="J33" s="312"/>
      <c r="K33" s="312"/>
      <c r="L33" s="312"/>
      <c r="M33" s="312"/>
    </row>
    <row r="34" spans="1:13" s="4" customFormat="1" ht="15">
      <c r="A34" s="104"/>
      <c r="B34" s="19"/>
      <c r="C34" s="19"/>
      <c r="D34" s="19"/>
      <c r="E34" s="19"/>
      <c r="F34" s="19"/>
      <c r="G34" s="19"/>
      <c r="H34" s="19"/>
      <c r="I34" s="19"/>
      <c r="J34" s="312"/>
      <c r="K34" s="312"/>
      <c r="L34" s="312"/>
      <c r="M34" s="312"/>
    </row>
    <row r="35" spans="1:13" s="4" customFormat="1" ht="15">
      <c r="A35" s="104"/>
      <c r="B35" s="19"/>
      <c r="C35" s="19"/>
      <c r="D35" s="19"/>
      <c r="E35" s="19"/>
      <c r="F35" s="19"/>
      <c r="G35" s="19"/>
      <c r="H35" s="19"/>
      <c r="I35" s="19"/>
      <c r="J35" s="312"/>
      <c r="K35" s="312"/>
      <c r="L35" s="312"/>
      <c r="M35" s="312"/>
    </row>
    <row r="36" spans="1:13" s="4" customFormat="1" ht="15">
      <c r="A36" s="104"/>
      <c r="B36" s="19"/>
      <c r="C36" s="19"/>
      <c r="D36" s="19"/>
      <c r="E36" s="19"/>
      <c r="F36" s="19"/>
      <c r="G36" s="19"/>
      <c r="H36" s="19"/>
      <c r="I36" s="19"/>
      <c r="J36" s="312"/>
      <c r="K36" s="312"/>
      <c r="L36" s="312"/>
      <c r="M36" s="312"/>
    </row>
    <row r="37" spans="1:13" s="4" customFormat="1" ht="15">
      <c r="A37" s="104"/>
      <c r="B37" s="19"/>
      <c r="C37" s="19"/>
      <c r="D37" s="19"/>
      <c r="E37" s="19"/>
      <c r="F37" s="19"/>
      <c r="G37" s="19"/>
      <c r="H37" s="19"/>
      <c r="I37" s="19"/>
      <c r="J37" s="312"/>
      <c r="K37" s="312"/>
      <c r="L37" s="312"/>
      <c r="M37" s="312"/>
    </row>
    <row r="38" spans="10:13" ht="15">
      <c r="J38" s="312"/>
      <c r="K38" s="312"/>
      <c r="L38" s="312"/>
      <c r="M38" s="312"/>
    </row>
    <row r="39" spans="10:13" ht="15">
      <c r="J39" s="312"/>
      <c r="K39" s="312"/>
      <c r="L39" s="312"/>
      <c r="M39" s="312"/>
    </row>
    <row r="40" spans="10:13" ht="15">
      <c r="J40" s="311"/>
      <c r="K40" s="311"/>
      <c r="L40" s="311"/>
      <c r="M40" s="311"/>
    </row>
    <row r="76" ht="15"/>
    <row r="77" ht="15"/>
    <row r="79" ht="15"/>
    <row r="80" ht="15"/>
  </sheetData>
  <sheetProtection/>
  <autoFilter ref="E1:E37"/>
  <mergeCells count="6">
    <mergeCell ref="A1:M1"/>
    <mergeCell ref="K5:M5"/>
    <mergeCell ref="A2:M2"/>
    <mergeCell ref="H4:I4"/>
    <mergeCell ref="J4:M4"/>
    <mergeCell ref="E3:H3"/>
  </mergeCells>
  <printOptions/>
  <pageMargins left="0.2755905511811024" right="0.1968503937007874" top="0.31496062992125984" bottom="0.2755905511811024" header="0.31496062992125984" footer="0.31496062992125984"/>
  <pageSetup horizontalDpi="600" verticalDpi="600" orientation="landscape" paperSize="9" scale="73" r:id="rId3"/>
  <rowBreaks count="1" manualBreakCount="1">
    <brk id="2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SheetLayoutView="100" zoomScalePageLayoutView="0" workbookViewId="0" topLeftCell="A1">
      <pane xSplit="7" ySplit="8" topLeftCell="H31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:P34"/>
    </sheetView>
  </sheetViews>
  <sheetFormatPr defaultColWidth="9.140625" defaultRowHeight="15"/>
  <cols>
    <col min="1" max="1" width="6.421875" style="166" customWidth="1"/>
    <col min="2" max="2" width="20.57421875" style="19" customWidth="1"/>
    <col min="3" max="3" width="7.421875" style="19" customWidth="1"/>
    <col min="4" max="4" width="10.28125" style="19" customWidth="1"/>
    <col min="5" max="5" width="9.8515625" style="19" customWidth="1"/>
    <col min="6" max="6" width="9.7109375" style="19" customWidth="1"/>
    <col min="7" max="7" width="10.421875" style="19" customWidth="1"/>
    <col min="8" max="8" width="7.140625" style="19" customWidth="1"/>
    <col min="9" max="9" width="5.8515625" style="19" customWidth="1"/>
    <col min="10" max="10" width="6.28125" style="19" customWidth="1"/>
    <col min="11" max="11" width="5.57421875" style="19" customWidth="1"/>
    <col min="12" max="12" width="5.8515625" style="19" customWidth="1"/>
    <col min="13" max="13" width="8.8515625" style="19" customWidth="1"/>
    <col min="14" max="14" width="8.28125" style="19" customWidth="1"/>
    <col min="15" max="15" width="8.421875" style="19" customWidth="1"/>
    <col min="16" max="16" width="12.7109375" style="19" customWidth="1"/>
    <col min="17" max="17" width="17.140625" style="4" hidden="1" customWidth="1"/>
    <col min="18" max="18" width="0" style="4" hidden="1" customWidth="1"/>
    <col min="19" max="16384" width="9.140625" style="107" customWidth="1"/>
  </cols>
  <sheetData>
    <row r="1" spans="1:16" ht="15">
      <c r="A1" s="323" t="s">
        <v>270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5"/>
    </row>
    <row r="2" spans="1:16" ht="15">
      <c r="A2" s="322" t="s">
        <v>107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</row>
    <row r="3" spans="1:16" ht="15">
      <c r="A3" s="317" t="s">
        <v>285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</row>
    <row r="4" spans="1:16" ht="15">
      <c r="A4" s="191"/>
      <c r="B4" s="131"/>
      <c r="C4" s="131"/>
      <c r="D4" s="131"/>
      <c r="E4" s="131"/>
      <c r="F4" s="331" t="s">
        <v>279</v>
      </c>
      <c r="G4" s="332"/>
      <c r="H4" s="332"/>
      <c r="I4" s="332"/>
      <c r="J4" s="333"/>
      <c r="K4" s="131"/>
      <c r="L4" s="131"/>
      <c r="M4" s="131"/>
      <c r="N4" s="131"/>
      <c r="O4" s="131"/>
      <c r="P4" s="131"/>
    </row>
    <row r="5" spans="1:16" ht="15">
      <c r="A5" s="131"/>
      <c r="B5" s="117"/>
      <c r="C5" s="117"/>
      <c r="D5" s="114"/>
      <c r="E5" s="131"/>
      <c r="F5" s="131"/>
      <c r="G5" s="194"/>
      <c r="H5" s="194"/>
      <c r="I5" s="194"/>
      <c r="J5" s="194"/>
      <c r="K5" s="194"/>
      <c r="L5" s="194"/>
      <c r="M5" s="114"/>
      <c r="N5" s="195" t="s">
        <v>108</v>
      </c>
      <c r="O5" s="114"/>
      <c r="P5" s="195"/>
    </row>
    <row r="6" spans="1:16" ht="68.25" customHeight="1">
      <c r="A6" s="196" t="s">
        <v>80</v>
      </c>
      <c r="B6" s="110" t="s">
        <v>81</v>
      </c>
      <c r="C6" s="110" t="s">
        <v>246</v>
      </c>
      <c r="D6" s="196" t="s">
        <v>109</v>
      </c>
      <c r="E6" s="189" t="s">
        <v>110</v>
      </c>
      <c r="F6" s="189" t="s">
        <v>84</v>
      </c>
      <c r="G6" s="329" t="s">
        <v>111</v>
      </c>
      <c r="H6" s="330"/>
      <c r="I6" s="314" t="s">
        <v>112</v>
      </c>
      <c r="J6" s="314"/>
      <c r="K6" s="314"/>
      <c r="L6" s="327" t="s">
        <v>113</v>
      </c>
      <c r="M6" s="327"/>
      <c r="N6" s="327" t="s">
        <v>114</v>
      </c>
      <c r="O6" s="328" t="s">
        <v>114</v>
      </c>
      <c r="P6" s="306" t="s">
        <v>280</v>
      </c>
    </row>
    <row r="7" spans="1:16" ht="36">
      <c r="A7" s="196"/>
      <c r="B7" s="110"/>
      <c r="C7" s="110"/>
      <c r="D7" s="189"/>
      <c r="E7" s="189"/>
      <c r="F7" s="189"/>
      <c r="G7" s="196" t="s">
        <v>115</v>
      </c>
      <c r="H7" s="196" t="s">
        <v>116</v>
      </c>
      <c r="I7" s="314" t="s">
        <v>115</v>
      </c>
      <c r="J7" s="314"/>
      <c r="K7" s="196" t="s">
        <v>117</v>
      </c>
      <c r="L7" s="196" t="s">
        <v>118</v>
      </c>
      <c r="M7" s="196" t="s">
        <v>119</v>
      </c>
      <c r="N7" s="196" t="s">
        <v>118</v>
      </c>
      <c r="O7" s="196" t="s">
        <v>119</v>
      </c>
      <c r="P7" s="196"/>
    </row>
    <row r="8" spans="1:16" ht="15">
      <c r="A8" s="189"/>
      <c r="B8" s="110"/>
      <c r="C8" s="110"/>
      <c r="D8" s="133" t="s">
        <v>93</v>
      </c>
      <c r="E8" s="189"/>
      <c r="F8" s="189"/>
      <c r="G8" s="191"/>
      <c r="H8" s="191"/>
      <c r="I8" s="191" t="s">
        <v>120</v>
      </c>
      <c r="J8" s="191" t="s">
        <v>121</v>
      </c>
      <c r="K8" s="191"/>
      <c r="L8" s="191"/>
      <c r="M8" s="191"/>
      <c r="N8" s="191"/>
      <c r="O8" s="191"/>
      <c r="P8" s="194"/>
    </row>
    <row r="9" spans="1:16" ht="36">
      <c r="A9" s="133" t="s">
        <v>91</v>
      </c>
      <c r="B9" s="134" t="s">
        <v>92</v>
      </c>
      <c r="C9" s="134"/>
      <c r="D9" s="114"/>
      <c r="E9" s="133" t="s">
        <v>122</v>
      </c>
      <c r="F9" s="133" t="s">
        <v>94</v>
      </c>
      <c r="G9" s="133" t="s">
        <v>95</v>
      </c>
      <c r="H9" s="133" t="s">
        <v>96</v>
      </c>
      <c r="I9" s="133" t="s">
        <v>97</v>
      </c>
      <c r="J9" s="133" t="s">
        <v>98</v>
      </c>
      <c r="K9" s="133" t="s">
        <v>99</v>
      </c>
      <c r="L9" s="133" t="s">
        <v>100</v>
      </c>
      <c r="M9" s="133" t="s">
        <v>101</v>
      </c>
      <c r="N9" s="133" t="s">
        <v>102</v>
      </c>
      <c r="O9" s="133" t="s">
        <v>103</v>
      </c>
      <c r="P9" s="133" t="s">
        <v>123</v>
      </c>
    </row>
    <row r="10" spans="1:16" s="107" customFormat="1" ht="39" customHeight="1">
      <c r="A10" s="253">
        <v>1</v>
      </c>
      <c r="B10" s="254" t="s">
        <v>18</v>
      </c>
      <c r="C10" s="254" t="s">
        <v>247</v>
      </c>
      <c r="D10" s="255" t="s">
        <v>21</v>
      </c>
      <c r="E10" s="255" t="s">
        <v>20</v>
      </c>
      <c r="F10" s="258">
        <v>132.643</v>
      </c>
      <c r="G10" s="258">
        <v>0</v>
      </c>
      <c r="H10" s="258">
        <v>0</v>
      </c>
      <c r="I10" s="258">
        <v>0</v>
      </c>
      <c r="J10" s="258">
        <v>123.71</v>
      </c>
      <c r="K10" s="258">
        <v>1962.24</v>
      </c>
      <c r="L10" s="258">
        <v>0</v>
      </c>
      <c r="M10" s="258">
        <v>0</v>
      </c>
      <c r="N10" s="258">
        <v>0</v>
      </c>
      <c r="O10" s="258">
        <v>0</v>
      </c>
      <c r="P10" s="258">
        <f aca="true" t="shared" si="0" ref="P10:P31">I10+J10+K10+N10+O10</f>
        <v>2085.95</v>
      </c>
    </row>
    <row r="11" spans="1:17" s="107" customFormat="1" ht="54.75" customHeight="1">
      <c r="A11" s="255">
        <v>2</v>
      </c>
      <c r="B11" s="254" t="s">
        <v>22</v>
      </c>
      <c r="C11" s="254" t="s">
        <v>247</v>
      </c>
      <c r="D11" s="255" t="s">
        <v>25</v>
      </c>
      <c r="E11" s="255" t="s">
        <v>24</v>
      </c>
      <c r="F11" s="255">
        <v>126.9</v>
      </c>
      <c r="G11" s="258">
        <v>0</v>
      </c>
      <c r="H11" s="258">
        <v>0</v>
      </c>
      <c r="I11" s="258">
        <v>0</v>
      </c>
      <c r="J11" s="258">
        <v>0</v>
      </c>
      <c r="K11" s="258">
        <v>0</v>
      </c>
      <c r="L11" s="258">
        <v>0</v>
      </c>
      <c r="M11" s="258">
        <v>0</v>
      </c>
      <c r="N11" s="258">
        <v>87.03</v>
      </c>
      <c r="O11" s="258">
        <v>627.72</v>
      </c>
      <c r="P11" s="258">
        <f>SUM(N11:O11)</f>
        <v>714.75</v>
      </c>
      <c r="Q11" s="291" t="s">
        <v>265</v>
      </c>
    </row>
    <row r="12" spans="1:16" s="107" customFormat="1" ht="39" customHeight="1">
      <c r="A12" s="253">
        <v>3</v>
      </c>
      <c r="B12" s="254" t="s">
        <v>26</v>
      </c>
      <c r="C12" s="254" t="s">
        <v>247</v>
      </c>
      <c r="D12" s="255" t="s">
        <v>29</v>
      </c>
      <c r="E12" s="255" t="s">
        <v>28</v>
      </c>
      <c r="F12" s="255">
        <v>109.81</v>
      </c>
      <c r="G12" s="257">
        <v>200</v>
      </c>
      <c r="H12" s="257">
        <v>0</v>
      </c>
      <c r="I12" s="257">
        <v>1.85</v>
      </c>
      <c r="J12" s="257">
        <v>21.05</v>
      </c>
      <c r="K12" s="257">
        <v>0</v>
      </c>
      <c r="L12" s="257">
        <v>0</v>
      </c>
      <c r="M12" s="257">
        <v>1440</v>
      </c>
      <c r="N12" s="257">
        <v>0</v>
      </c>
      <c r="O12" s="257">
        <v>0</v>
      </c>
      <c r="P12" s="258">
        <f t="shared" si="0"/>
        <v>22.900000000000002</v>
      </c>
    </row>
    <row r="13" spans="1:16" s="107" customFormat="1" ht="39" customHeight="1">
      <c r="A13" s="255">
        <v>4</v>
      </c>
      <c r="B13" s="254" t="s">
        <v>31</v>
      </c>
      <c r="C13" s="254" t="s">
        <v>247</v>
      </c>
      <c r="D13" s="255" t="s">
        <v>33</v>
      </c>
      <c r="E13" s="255" t="s">
        <v>20</v>
      </c>
      <c r="F13" s="255">
        <v>100.28</v>
      </c>
      <c r="G13" s="258">
        <v>75</v>
      </c>
      <c r="H13" s="258">
        <v>700</v>
      </c>
      <c r="I13" s="258">
        <v>21.4</v>
      </c>
      <c r="J13" s="258">
        <v>93.23</v>
      </c>
      <c r="K13" s="258">
        <v>932.33</v>
      </c>
      <c r="L13" s="258">
        <v>0</v>
      </c>
      <c r="M13" s="258">
        <v>0</v>
      </c>
      <c r="N13" s="258">
        <v>0</v>
      </c>
      <c r="O13" s="258">
        <v>0</v>
      </c>
      <c r="P13" s="258">
        <f t="shared" si="0"/>
        <v>1046.96</v>
      </c>
    </row>
    <row r="14" spans="1:16" s="107" customFormat="1" ht="39" customHeight="1">
      <c r="A14" s="253">
        <v>5</v>
      </c>
      <c r="B14" s="254" t="s">
        <v>36</v>
      </c>
      <c r="C14" s="254" t="s">
        <v>247</v>
      </c>
      <c r="D14" s="255" t="s">
        <v>16</v>
      </c>
      <c r="E14" s="255" t="s">
        <v>51</v>
      </c>
      <c r="F14" s="255" t="s">
        <v>192</v>
      </c>
      <c r="G14" s="258">
        <v>154.2</v>
      </c>
      <c r="H14" s="292">
        <v>197</v>
      </c>
      <c r="I14" s="268">
        <v>0</v>
      </c>
      <c r="J14" s="292">
        <v>113.75</v>
      </c>
      <c r="K14" s="258">
        <v>225.35</v>
      </c>
      <c r="L14" s="292">
        <v>96.9</v>
      </c>
      <c r="M14" s="292">
        <v>232.9</v>
      </c>
      <c r="N14" s="292">
        <v>234.9</v>
      </c>
      <c r="O14" s="292">
        <v>526</v>
      </c>
      <c r="P14" s="258">
        <f t="shared" si="0"/>
        <v>1100</v>
      </c>
    </row>
    <row r="15" spans="1:16" s="259" customFormat="1" ht="39" customHeight="1">
      <c r="A15" s="255">
        <v>6</v>
      </c>
      <c r="B15" s="254" t="s">
        <v>186</v>
      </c>
      <c r="C15" s="254" t="s">
        <v>247</v>
      </c>
      <c r="D15" s="255" t="s">
        <v>39</v>
      </c>
      <c r="E15" s="255" t="s">
        <v>5</v>
      </c>
      <c r="F15" s="255">
        <v>36</v>
      </c>
      <c r="G15" s="254">
        <v>0</v>
      </c>
      <c r="H15" s="258">
        <v>86.53</v>
      </c>
      <c r="I15" s="258">
        <v>1.2</v>
      </c>
      <c r="J15" s="258">
        <v>7.02</v>
      </c>
      <c r="K15" s="258">
        <v>151.918</v>
      </c>
      <c r="L15" s="258">
        <v>0</v>
      </c>
      <c r="M15" s="258">
        <v>0</v>
      </c>
      <c r="N15" s="258">
        <v>0</v>
      </c>
      <c r="O15" s="258">
        <v>0.797</v>
      </c>
      <c r="P15" s="258">
        <f t="shared" si="0"/>
        <v>160.935</v>
      </c>
    </row>
    <row r="16" spans="1:16" s="259" customFormat="1" ht="50.25" customHeight="1">
      <c r="A16" s="253">
        <v>7</v>
      </c>
      <c r="B16" s="254" t="s">
        <v>41</v>
      </c>
      <c r="C16" s="254" t="s">
        <v>247</v>
      </c>
      <c r="D16" s="255" t="s">
        <v>105</v>
      </c>
      <c r="E16" s="255" t="s">
        <v>40</v>
      </c>
      <c r="F16" s="256" t="s">
        <v>258</v>
      </c>
      <c r="G16" s="257">
        <v>1178.6</v>
      </c>
      <c r="H16" s="257">
        <v>1.75</v>
      </c>
      <c r="I16" s="257">
        <v>1178.6</v>
      </c>
      <c r="J16" s="257">
        <v>0</v>
      </c>
      <c r="K16" s="257">
        <v>1.39</v>
      </c>
      <c r="L16" s="257">
        <v>0</v>
      </c>
      <c r="M16" s="257">
        <v>0</v>
      </c>
      <c r="N16" s="257">
        <v>0</v>
      </c>
      <c r="O16" s="257">
        <v>0</v>
      </c>
      <c r="P16" s="258">
        <f t="shared" si="0"/>
        <v>1179.99</v>
      </c>
    </row>
    <row r="17" spans="1:18" ht="39" customHeight="1">
      <c r="A17" s="255">
        <v>8</v>
      </c>
      <c r="B17" s="254" t="s">
        <v>43</v>
      </c>
      <c r="C17" s="254" t="s">
        <v>247</v>
      </c>
      <c r="D17" s="260" t="s">
        <v>45</v>
      </c>
      <c r="E17" s="255" t="s">
        <v>20</v>
      </c>
      <c r="F17" s="255">
        <v>247.39</v>
      </c>
      <c r="G17" s="258">
        <v>0</v>
      </c>
      <c r="H17" s="258">
        <v>0</v>
      </c>
      <c r="I17" s="258">
        <v>0</v>
      </c>
      <c r="J17" s="258">
        <v>0</v>
      </c>
      <c r="K17" s="258">
        <v>3906.19</v>
      </c>
      <c r="L17" s="258">
        <v>0</v>
      </c>
      <c r="M17" s="258">
        <v>463.85</v>
      </c>
      <c r="N17" s="258">
        <v>0</v>
      </c>
      <c r="O17" s="258">
        <v>0</v>
      </c>
      <c r="P17" s="258">
        <v>4370.04</v>
      </c>
      <c r="Q17" s="107"/>
      <c r="R17" s="107"/>
    </row>
    <row r="18" spans="1:18" ht="39" customHeight="1">
      <c r="A18" s="253">
        <v>9</v>
      </c>
      <c r="B18" s="261" t="s">
        <v>46</v>
      </c>
      <c r="C18" s="254" t="s">
        <v>247</v>
      </c>
      <c r="D18" s="255" t="s">
        <v>17</v>
      </c>
      <c r="E18" s="255" t="s">
        <v>40</v>
      </c>
      <c r="F18" s="255">
        <v>1537</v>
      </c>
      <c r="G18" s="262">
        <v>1129.5</v>
      </c>
      <c r="H18" s="263">
        <v>885.16</v>
      </c>
      <c r="I18" s="263">
        <v>84.7</v>
      </c>
      <c r="J18" s="262">
        <v>301.24</v>
      </c>
      <c r="K18" s="262">
        <v>463.77</v>
      </c>
      <c r="L18" s="262">
        <v>152</v>
      </c>
      <c r="M18" s="262">
        <v>434.26</v>
      </c>
      <c r="N18" s="262">
        <v>0</v>
      </c>
      <c r="O18" s="262">
        <v>514.18</v>
      </c>
      <c r="P18" s="258">
        <f t="shared" si="0"/>
        <v>1363.8899999999999</v>
      </c>
      <c r="Q18" s="107"/>
      <c r="R18" s="107"/>
    </row>
    <row r="19" spans="1:18" ht="39" customHeight="1">
      <c r="A19" s="255">
        <v>10</v>
      </c>
      <c r="B19" s="254" t="s">
        <v>49</v>
      </c>
      <c r="C19" s="254" t="s">
        <v>247</v>
      </c>
      <c r="D19" s="255" t="s">
        <v>52</v>
      </c>
      <c r="E19" s="255" t="s">
        <v>51</v>
      </c>
      <c r="F19" s="255">
        <v>229.29</v>
      </c>
      <c r="G19" s="264">
        <v>0</v>
      </c>
      <c r="H19" s="264">
        <v>0</v>
      </c>
      <c r="I19" s="264">
        <v>0</v>
      </c>
      <c r="J19" s="264">
        <v>0</v>
      </c>
      <c r="K19" s="258">
        <v>0</v>
      </c>
      <c r="L19" s="258">
        <v>0</v>
      </c>
      <c r="M19" s="258">
        <v>0</v>
      </c>
      <c r="N19" s="258">
        <v>0</v>
      </c>
      <c r="O19" s="258">
        <v>0</v>
      </c>
      <c r="P19" s="258">
        <f t="shared" si="0"/>
        <v>0</v>
      </c>
      <c r="Q19" s="107"/>
      <c r="R19" s="107"/>
    </row>
    <row r="20" spans="1:16" s="259" customFormat="1" ht="39" customHeight="1">
      <c r="A20" s="253">
        <v>11</v>
      </c>
      <c r="B20" s="254" t="s">
        <v>53</v>
      </c>
      <c r="C20" s="254" t="s">
        <v>247</v>
      </c>
      <c r="D20" s="255" t="s">
        <v>55</v>
      </c>
      <c r="E20" s="255" t="s">
        <v>54</v>
      </c>
      <c r="F20" s="255">
        <v>101.12</v>
      </c>
      <c r="G20" s="254">
        <v>0</v>
      </c>
      <c r="H20" s="254">
        <v>0</v>
      </c>
      <c r="I20" s="254">
        <v>30</v>
      </c>
      <c r="J20" s="254">
        <v>0.52</v>
      </c>
      <c r="K20" s="254">
        <v>616.75</v>
      </c>
      <c r="L20" s="254">
        <v>0</v>
      </c>
      <c r="M20" s="254">
        <v>0</v>
      </c>
      <c r="N20" s="254">
        <v>0</v>
      </c>
      <c r="O20" s="254">
        <v>0</v>
      </c>
      <c r="P20" s="258">
        <f t="shared" si="0"/>
        <v>647.27</v>
      </c>
    </row>
    <row r="21" spans="1:18" ht="39" customHeight="1">
      <c r="A21" s="255">
        <v>12</v>
      </c>
      <c r="B21" s="254" t="s">
        <v>62</v>
      </c>
      <c r="C21" s="254" t="s">
        <v>247</v>
      </c>
      <c r="D21" s="255" t="s">
        <v>64</v>
      </c>
      <c r="E21" s="255" t="s">
        <v>63</v>
      </c>
      <c r="F21" s="255">
        <v>101.37</v>
      </c>
      <c r="G21" s="254">
        <v>0</v>
      </c>
      <c r="H21" s="254">
        <v>0</v>
      </c>
      <c r="I21" s="258">
        <v>12.56</v>
      </c>
      <c r="J21" s="265">
        <v>1.75</v>
      </c>
      <c r="K21" s="254">
        <v>27.38</v>
      </c>
      <c r="L21" s="254">
        <v>0</v>
      </c>
      <c r="M21" s="254">
        <v>0</v>
      </c>
      <c r="N21" s="254">
        <v>0</v>
      </c>
      <c r="O21" s="254">
        <v>0</v>
      </c>
      <c r="P21" s="258">
        <f t="shared" si="0"/>
        <v>41.69</v>
      </c>
      <c r="Q21" s="107"/>
      <c r="R21" s="107"/>
    </row>
    <row r="22" spans="1:18" ht="39" customHeight="1">
      <c r="A22" s="253">
        <v>13</v>
      </c>
      <c r="B22" s="254" t="s">
        <v>65</v>
      </c>
      <c r="C22" s="254" t="s">
        <v>247</v>
      </c>
      <c r="D22" s="258" t="s">
        <v>124</v>
      </c>
      <c r="E22" s="266" t="s">
        <v>67</v>
      </c>
      <c r="F22" s="255" t="s">
        <v>150</v>
      </c>
      <c r="G22" s="254">
        <v>600</v>
      </c>
      <c r="H22" s="254">
        <v>4764.32</v>
      </c>
      <c r="I22" s="254">
        <v>51.03</v>
      </c>
      <c r="J22" s="254">
        <v>78.09</v>
      </c>
      <c r="K22" s="267">
        <v>4606.2</v>
      </c>
      <c r="L22" s="254">
        <v>200</v>
      </c>
      <c r="M22" s="254">
        <v>235</v>
      </c>
      <c r="N22" s="254">
        <v>100</v>
      </c>
      <c r="O22" s="268">
        <v>295.09</v>
      </c>
      <c r="P22" s="258">
        <f t="shared" si="0"/>
        <v>5130.41</v>
      </c>
      <c r="Q22" s="107"/>
      <c r="R22" s="107"/>
    </row>
    <row r="23" spans="1:18" ht="39" customHeight="1">
      <c r="A23" s="255">
        <v>14</v>
      </c>
      <c r="B23" s="269" t="s">
        <v>253</v>
      </c>
      <c r="C23" s="254" t="s">
        <v>247</v>
      </c>
      <c r="D23" s="270" t="s">
        <v>72</v>
      </c>
      <c r="E23" s="271" t="s">
        <v>71</v>
      </c>
      <c r="F23" s="255">
        <v>106.46</v>
      </c>
      <c r="G23" s="258">
        <v>2323.08</v>
      </c>
      <c r="H23" s="258">
        <v>505.93</v>
      </c>
      <c r="I23" s="258">
        <v>0</v>
      </c>
      <c r="J23" s="258">
        <v>0</v>
      </c>
      <c r="K23" s="258">
        <v>482.66</v>
      </c>
      <c r="L23" s="258">
        <v>0</v>
      </c>
      <c r="M23" s="258">
        <v>0</v>
      </c>
      <c r="N23" s="258">
        <v>0</v>
      </c>
      <c r="O23" s="258">
        <v>0</v>
      </c>
      <c r="P23" s="258">
        <f t="shared" si="0"/>
        <v>482.66</v>
      </c>
      <c r="Q23" s="107"/>
      <c r="R23" s="107"/>
    </row>
    <row r="24" spans="1:18" ht="39" customHeight="1">
      <c r="A24" s="253">
        <v>15</v>
      </c>
      <c r="B24" s="254" t="s">
        <v>73</v>
      </c>
      <c r="C24" s="254" t="s">
        <v>247</v>
      </c>
      <c r="D24" s="254" t="s">
        <v>75</v>
      </c>
      <c r="E24" s="271" t="s">
        <v>40</v>
      </c>
      <c r="F24" s="255" t="s">
        <v>190</v>
      </c>
      <c r="G24" s="258">
        <v>430</v>
      </c>
      <c r="H24" s="258">
        <v>0</v>
      </c>
      <c r="I24" s="258">
        <v>30.33</v>
      </c>
      <c r="J24" s="258">
        <v>170.64</v>
      </c>
      <c r="K24" s="258">
        <v>0</v>
      </c>
      <c r="L24" s="258">
        <v>0</v>
      </c>
      <c r="M24" s="258">
        <v>0</v>
      </c>
      <c r="N24" s="258">
        <v>0</v>
      </c>
      <c r="O24" s="258">
        <v>0</v>
      </c>
      <c r="P24" s="258">
        <f t="shared" si="0"/>
        <v>200.96999999999997</v>
      </c>
      <c r="Q24" s="107"/>
      <c r="R24" s="107"/>
    </row>
    <row r="25" spans="1:16" s="259" customFormat="1" ht="39" customHeight="1">
      <c r="A25" s="255">
        <v>16</v>
      </c>
      <c r="B25" s="254" t="s">
        <v>76</v>
      </c>
      <c r="C25" s="254" t="s">
        <v>247</v>
      </c>
      <c r="D25" s="258" t="s">
        <v>78</v>
      </c>
      <c r="E25" s="266" t="s">
        <v>56</v>
      </c>
      <c r="F25" s="266">
        <v>10.53</v>
      </c>
      <c r="G25" s="258">
        <v>135</v>
      </c>
      <c r="H25" s="258">
        <v>0</v>
      </c>
      <c r="I25" s="258">
        <v>0.87</v>
      </c>
      <c r="J25" s="254">
        <v>24.68</v>
      </c>
      <c r="K25" s="258">
        <v>2.7</v>
      </c>
      <c r="L25" s="258">
        <v>0</v>
      </c>
      <c r="M25" s="258">
        <v>0</v>
      </c>
      <c r="N25" s="258">
        <v>0</v>
      </c>
      <c r="O25" s="258">
        <v>0</v>
      </c>
      <c r="P25" s="258">
        <f t="shared" si="0"/>
        <v>28.25</v>
      </c>
    </row>
    <row r="26" spans="1:18" ht="39" customHeight="1">
      <c r="A26" s="253">
        <v>17</v>
      </c>
      <c r="B26" s="269" t="s">
        <v>156</v>
      </c>
      <c r="C26" s="254" t="s">
        <v>247</v>
      </c>
      <c r="D26" s="269" t="s">
        <v>155</v>
      </c>
      <c r="E26" s="271" t="s">
        <v>5</v>
      </c>
      <c r="F26" s="258">
        <v>2.023</v>
      </c>
      <c r="G26" s="258">
        <v>0</v>
      </c>
      <c r="H26" s="258">
        <v>32.12</v>
      </c>
      <c r="I26" s="258">
        <v>0</v>
      </c>
      <c r="J26" s="258">
        <v>0</v>
      </c>
      <c r="K26" s="258">
        <v>31.45</v>
      </c>
      <c r="L26" s="258">
        <v>0</v>
      </c>
      <c r="M26" s="258">
        <v>0</v>
      </c>
      <c r="N26" s="258">
        <v>0</v>
      </c>
      <c r="O26" s="258">
        <v>0</v>
      </c>
      <c r="P26" s="258">
        <f t="shared" si="0"/>
        <v>31.45</v>
      </c>
      <c r="Q26" s="107"/>
      <c r="R26" s="107"/>
    </row>
    <row r="27" spans="1:18" ht="39" customHeight="1">
      <c r="A27" s="255">
        <v>18</v>
      </c>
      <c r="B27" s="254" t="s">
        <v>276</v>
      </c>
      <c r="C27" s="254" t="s">
        <v>247</v>
      </c>
      <c r="D27" s="255" t="s">
        <v>15</v>
      </c>
      <c r="E27" s="255" t="s">
        <v>5</v>
      </c>
      <c r="F27" s="255">
        <v>10</v>
      </c>
      <c r="G27" s="272">
        <v>453.41</v>
      </c>
      <c r="H27" s="272">
        <v>20.74</v>
      </c>
      <c r="I27" s="254">
        <v>15.11</v>
      </c>
      <c r="J27" s="272">
        <v>101.14</v>
      </c>
      <c r="K27" s="272">
        <v>10.13</v>
      </c>
      <c r="L27" s="258">
        <v>0</v>
      </c>
      <c r="M27" s="258">
        <v>0</v>
      </c>
      <c r="N27" s="258">
        <v>0</v>
      </c>
      <c r="O27" s="258">
        <v>0</v>
      </c>
      <c r="P27" s="258">
        <f t="shared" si="0"/>
        <v>126.38</v>
      </c>
      <c r="Q27" s="107"/>
      <c r="R27" s="107"/>
    </row>
    <row r="28" spans="1:17" s="259" customFormat="1" ht="39" customHeight="1">
      <c r="A28" s="253">
        <v>19</v>
      </c>
      <c r="B28" s="254" t="s">
        <v>57</v>
      </c>
      <c r="C28" s="254" t="s">
        <v>247</v>
      </c>
      <c r="D28" s="255" t="s">
        <v>59</v>
      </c>
      <c r="E28" s="255" t="s">
        <v>40</v>
      </c>
      <c r="F28" s="255">
        <v>1032.27</v>
      </c>
      <c r="G28" s="258">
        <v>0</v>
      </c>
      <c r="H28" s="258">
        <v>430</v>
      </c>
      <c r="I28" s="258">
        <v>0</v>
      </c>
      <c r="J28" s="258">
        <v>0</v>
      </c>
      <c r="K28" s="258">
        <v>948.29</v>
      </c>
      <c r="L28" s="258">
        <v>0</v>
      </c>
      <c r="M28" s="258">
        <v>1100</v>
      </c>
      <c r="N28" s="258">
        <v>0</v>
      </c>
      <c r="O28" s="258">
        <v>849.29</v>
      </c>
      <c r="P28" s="258">
        <f t="shared" si="0"/>
        <v>1797.58</v>
      </c>
      <c r="Q28" s="273"/>
    </row>
    <row r="29" spans="1:18" ht="39" customHeight="1">
      <c r="A29" s="255">
        <v>20</v>
      </c>
      <c r="B29" s="254" t="s">
        <v>179</v>
      </c>
      <c r="C29" s="254" t="s">
        <v>247</v>
      </c>
      <c r="D29" s="255" t="s">
        <v>181</v>
      </c>
      <c r="E29" s="255" t="s">
        <v>40</v>
      </c>
      <c r="F29" s="255">
        <v>2206.03</v>
      </c>
      <c r="G29" s="258">
        <v>0</v>
      </c>
      <c r="H29" s="258">
        <v>1870.44</v>
      </c>
      <c r="I29" s="258">
        <v>26.34</v>
      </c>
      <c r="J29" s="258">
        <v>0</v>
      </c>
      <c r="K29" s="258">
        <v>3780</v>
      </c>
      <c r="L29" s="258">
        <v>0</v>
      </c>
      <c r="M29" s="258">
        <v>100</v>
      </c>
      <c r="N29" s="258">
        <v>0</v>
      </c>
      <c r="O29" s="258">
        <v>265</v>
      </c>
      <c r="P29" s="258">
        <f t="shared" si="0"/>
        <v>4071.34</v>
      </c>
      <c r="Q29" s="107"/>
      <c r="R29" s="107"/>
    </row>
    <row r="30" spans="1:18" ht="39" customHeight="1">
      <c r="A30" s="253">
        <v>21</v>
      </c>
      <c r="B30" s="254" t="s">
        <v>61</v>
      </c>
      <c r="C30" s="254" t="s">
        <v>247</v>
      </c>
      <c r="D30" s="255" t="s">
        <v>60</v>
      </c>
      <c r="E30" s="255" t="s">
        <v>20</v>
      </c>
      <c r="F30" s="255">
        <v>103</v>
      </c>
      <c r="G30" s="254">
        <v>253.68</v>
      </c>
      <c r="H30" s="254">
        <v>1545.41</v>
      </c>
      <c r="I30" s="258">
        <v>33.63</v>
      </c>
      <c r="J30" s="265">
        <v>214.17</v>
      </c>
      <c r="K30" s="254">
        <v>1360.6</v>
      </c>
      <c r="L30" s="254">
        <v>0</v>
      </c>
      <c r="M30" s="254">
        <v>0</v>
      </c>
      <c r="N30" s="254">
        <v>0</v>
      </c>
      <c r="O30" s="254">
        <v>0</v>
      </c>
      <c r="P30" s="258">
        <f t="shared" si="0"/>
        <v>1608.3999999999999</v>
      </c>
      <c r="Q30" s="107"/>
      <c r="R30" s="107"/>
    </row>
    <row r="31" spans="1:18" ht="39" customHeight="1">
      <c r="A31" s="123">
        <v>22</v>
      </c>
      <c r="B31" s="11" t="s">
        <v>278</v>
      </c>
      <c r="C31" s="11" t="s">
        <v>247</v>
      </c>
      <c r="D31" s="103" t="s">
        <v>281</v>
      </c>
      <c r="E31" s="103" t="s">
        <v>5</v>
      </c>
      <c r="F31" s="255">
        <v>7889</v>
      </c>
      <c r="G31" s="254">
        <v>0</v>
      </c>
      <c r="H31" s="254">
        <v>39.74</v>
      </c>
      <c r="I31" s="258">
        <v>0</v>
      </c>
      <c r="J31" s="265">
        <v>0</v>
      </c>
      <c r="K31" s="254">
        <v>3.59</v>
      </c>
      <c r="L31" s="254">
        <v>0</v>
      </c>
      <c r="M31" s="254">
        <v>0</v>
      </c>
      <c r="N31" s="254">
        <v>0</v>
      </c>
      <c r="O31" s="254">
        <v>0</v>
      </c>
      <c r="P31" s="258">
        <f t="shared" si="0"/>
        <v>3.59</v>
      </c>
      <c r="Q31" s="107"/>
      <c r="R31" s="107"/>
    </row>
    <row r="32" spans="1:18" s="5" customFormat="1" ht="17.25" customHeight="1">
      <c r="A32" s="190"/>
      <c r="B32" s="196" t="s">
        <v>263</v>
      </c>
      <c r="C32" s="197"/>
      <c r="D32" s="190"/>
      <c r="E32" s="190"/>
      <c r="F32" s="190"/>
      <c r="G32" s="197"/>
      <c r="H32" s="197"/>
      <c r="I32" s="114"/>
      <c r="J32" s="151"/>
      <c r="K32" s="197"/>
      <c r="L32" s="197"/>
      <c r="M32" s="197"/>
      <c r="N32" s="197"/>
      <c r="O32" s="197"/>
      <c r="P32" s="114"/>
      <c r="Q32" s="4"/>
      <c r="R32" s="4"/>
    </row>
    <row r="33" spans="1:18" s="5" customFormat="1" ht="39" customHeight="1">
      <c r="A33" s="190">
        <v>23</v>
      </c>
      <c r="B33" s="13" t="s">
        <v>147</v>
      </c>
      <c r="C33" s="197" t="s">
        <v>249</v>
      </c>
      <c r="D33" s="13" t="s">
        <v>149</v>
      </c>
      <c r="E33" s="197" t="s">
        <v>14</v>
      </c>
      <c r="F33" s="114">
        <v>101.282</v>
      </c>
      <c r="G33" s="114">
        <v>3000</v>
      </c>
      <c r="H33" s="114">
        <v>2000</v>
      </c>
      <c r="I33" s="114">
        <v>3.22</v>
      </c>
      <c r="J33" s="114">
        <v>71.92</v>
      </c>
      <c r="K33" s="114">
        <v>1560.2</v>
      </c>
      <c r="L33" s="114">
        <v>0</v>
      </c>
      <c r="M33" s="114">
        <v>0</v>
      </c>
      <c r="N33" s="114">
        <v>0</v>
      </c>
      <c r="O33" s="114">
        <v>0</v>
      </c>
      <c r="P33" s="114">
        <f>I33+J33+K33+N33+O33</f>
        <v>1635.3400000000001</v>
      </c>
      <c r="Q33" s="4"/>
      <c r="R33" s="4"/>
    </row>
    <row r="34" spans="1:18" s="108" customFormat="1" ht="39" customHeight="1">
      <c r="A34" s="195"/>
      <c r="B34" s="190"/>
      <c r="C34" s="197"/>
      <c r="D34" s="103"/>
      <c r="E34" s="326"/>
      <c r="F34" s="326"/>
      <c r="G34" s="195">
        <f aca="true" t="shared" si="1" ref="G34:O34">SUM(G10:G33)</f>
        <v>9932.470000000001</v>
      </c>
      <c r="H34" s="195">
        <f t="shared" si="1"/>
        <v>13079.14</v>
      </c>
      <c r="I34" s="195">
        <f t="shared" si="1"/>
        <v>1490.8399999999997</v>
      </c>
      <c r="J34" s="195">
        <f t="shared" si="1"/>
        <v>1322.91</v>
      </c>
      <c r="K34" s="195">
        <f t="shared" si="1"/>
        <v>21073.138</v>
      </c>
      <c r="L34" s="195">
        <f t="shared" si="1"/>
        <v>448.9</v>
      </c>
      <c r="M34" s="195">
        <f t="shared" si="1"/>
        <v>4006.01</v>
      </c>
      <c r="N34" s="195">
        <f t="shared" si="1"/>
        <v>421.93</v>
      </c>
      <c r="O34" s="195">
        <f t="shared" si="1"/>
        <v>3078.077</v>
      </c>
      <c r="P34" s="135">
        <f>SUM(P10:P33)</f>
        <v>27850.745000000006</v>
      </c>
      <c r="Q34" s="152"/>
      <c r="R34" s="152"/>
    </row>
    <row r="35" ht="15">
      <c r="C35" s="197"/>
    </row>
    <row r="36" ht="15">
      <c r="C36" s="197"/>
    </row>
    <row r="80" ht="15"/>
    <row r="81" ht="15"/>
    <row r="82" ht="15"/>
  </sheetData>
  <sheetProtection/>
  <mergeCells count="10">
    <mergeCell ref="A2:P2"/>
    <mergeCell ref="A1:P1"/>
    <mergeCell ref="E34:F34"/>
    <mergeCell ref="A3:P3"/>
    <mergeCell ref="L6:M6"/>
    <mergeCell ref="N6:O6"/>
    <mergeCell ref="I7:J7"/>
    <mergeCell ref="G6:H6"/>
    <mergeCell ref="I6:K6"/>
    <mergeCell ref="F4:J4"/>
  </mergeCells>
  <printOptions/>
  <pageMargins left="0.59" right="1.3" top="0.3937007874015748" bottom="0.3937007874015748" header="0.31496062992125984" footer="0.31496062992125984"/>
  <pageSetup horizontalDpi="600" verticalDpi="600" orientation="landscape" paperSize="9" scale="73" r:id="rId3"/>
  <rowBreaks count="2" manualBreakCount="2">
    <brk id="22" max="255" man="1"/>
    <brk id="3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view="pageBreakPreview" zoomScale="110" zoomScaleSheetLayoutView="110" zoomScalePageLayoutView="0" workbookViewId="0" topLeftCell="A1">
      <selection activeCell="A1" sqref="A1:O9"/>
    </sheetView>
  </sheetViews>
  <sheetFormatPr defaultColWidth="9.140625" defaultRowHeight="15"/>
  <cols>
    <col min="1" max="1" width="13.140625" style="0" customWidth="1"/>
    <col min="2" max="2" width="13.57421875" style="0" customWidth="1"/>
    <col min="4" max="4" width="15.28125" style="0" customWidth="1"/>
    <col min="5" max="5" width="9.7109375" style="0" customWidth="1"/>
    <col min="9" max="9" width="10.00390625" style="0" customWidth="1"/>
    <col min="10" max="10" width="11.7109375" style="0" hidden="1" customWidth="1"/>
    <col min="11" max="11" width="6.421875" style="0" customWidth="1"/>
    <col min="13" max="13" width="7.57421875" style="0" customWidth="1"/>
  </cols>
  <sheetData>
    <row r="1" spans="1:15" ht="15">
      <c r="A1" s="343" t="s">
        <v>271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26" t="s">
        <v>125</v>
      </c>
      <c r="N1" s="26"/>
      <c r="O1" s="309" t="s">
        <v>286</v>
      </c>
    </row>
    <row r="2" spans="1:15" ht="15">
      <c r="A2" s="27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28"/>
      <c r="N2" s="28"/>
      <c r="O2" s="28"/>
    </row>
    <row r="3" spans="1:15" ht="15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2"/>
      <c r="M3" s="334" t="s">
        <v>108</v>
      </c>
      <c r="N3" s="335"/>
      <c r="O3" s="29"/>
    </row>
    <row r="4" spans="1:15" ht="15">
      <c r="A4" s="338" t="s">
        <v>0</v>
      </c>
      <c r="B4" s="340" t="s">
        <v>1</v>
      </c>
      <c r="C4" s="340" t="s">
        <v>2</v>
      </c>
      <c r="D4" s="336" t="s">
        <v>126</v>
      </c>
      <c r="E4" s="336" t="s">
        <v>127</v>
      </c>
      <c r="F4" s="337" t="s">
        <v>128</v>
      </c>
      <c r="G4" s="337"/>
      <c r="H4" s="337"/>
      <c r="I4" s="337"/>
      <c r="J4" s="337"/>
      <c r="K4" s="337"/>
      <c r="L4" s="337"/>
      <c r="M4" s="337"/>
      <c r="N4" s="337"/>
      <c r="O4" s="337"/>
    </row>
    <row r="5" spans="1:15" ht="39.75" customHeight="1">
      <c r="A5" s="339"/>
      <c r="B5" s="340"/>
      <c r="C5" s="340"/>
      <c r="D5" s="336"/>
      <c r="E5" s="336"/>
      <c r="F5" s="336" t="s">
        <v>3</v>
      </c>
      <c r="G5" s="336"/>
      <c r="H5" s="336"/>
      <c r="I5" s="336"/>
      <c r="J5" s="21"/>
      <c r="K5" s="29"/>
      <c r="L5" s="29"/>
      <c r="M5" s="29"/>
      <c r="N5" s="336" t="s">
        <v>4</v>
      </c>
      <c r="O5" s="336"/>
    </row>
    <row r="6" spans="1:15" ht="48">
      <c r="A6" s="22"/>
      <c r="B6" s="22"/>
      <c r="C6" s="23"/>
      <c r="D6" s="21"/>
      <c r="E6" s="21"/>
      <c r="F6" s="24" t="s">
        <v>5</v>
      </c>
      <c r="G6" s="24" t="s">
        <v>6</v>
      </c>
      <c r="H6" s="24" t="s">
        <v>7</v>
      </c>
      <c r="I6" s="24" t="s">
        <v>8</v>
      </c>
      <c r="J6" s="24" t="s">
        <v>233</v>
      </c>
      <c r="K6" s="24" t="s">
        <v>152</v>
      </c>
      <c r="L6" s="24" t="s">
        <v>10</v>
      </c>
      <c r="M6" s="24" t="s">
        <v>11</v>
      </c>
      <c r="N6" s="24" t="s">
        <v>12</v>
      </c>
      <c r="O6" s="24" t="s">
        <v>13</v>
      </c>
    </row>
    <row r="7" spans="1:15" ht="24">
      <c r="A7" s="30" t="s">
        <v>266</v>
      </c>
      <c r="B7" s="30" t="s">
        <v>30</v>
      </c>
      <c r="C7" s="31" t="s">
        <v>48</v>
      </c>
      <c r="D7" s="30">
        <v>1994</v>
      </c>
      <c r="E7" s="30" t="s">
        <v>130</v>
      </c>
      <c r="F7" s="274">
        <v>42.02</v>
      </c>
      <c r="G7" s="32">
        <v>21.121</v>
      </c>
      <c r="H7" s="33">
        <v>1578.516</v>
      </c>
      <c r="I7" s="33">
        <f>SUM(F7:H7)</f>
        <v>1641.6570000000002</v>
      </c>
      <c r="J7" s="34"/>
      <c r="K7" s="34">
        <v>148.369</v>
      </c>
      <c r="L7" s="34">
        <v>931.706</v>
      </c>
      <c r="M7" s="34">
        <f>I7+K7+L7</f>
        <v>2721.732</v>
      </c>
      <c r="N7" s="34">
        <v>253.639</v>
      </c>
      <c r="O7" s="34">
        <v>3518.806</v>
      </c>
    </row>
    <row r="8" spans="1:15" ht="15">
      <c r="A8" s="35"/>
      <c r="B8" s="35"/>
      <c r="C8" s="36"/>
      <c r="D8" s="35"/>
      <c r="E8" s="35"/>
      <c r="F8" s="37"/>
      <c r="G8" s="37"/>
      <c r="H8" s="38"/>
      <c r="I8" s="38"/>
      <c r="J8" s="38"/>
      <c r="K8" s="38"/>
      <c r="L8" s="38"/>
      <c r="M8" s="38"/>
      <c r="N8" s="38"/>
      <c r="O8" s="38"/>
    </row>
    <row r="9" spans="1:15" ht="15">
      <c r="A9" s="35"/>
      <c r="B9" s="35"/>
      <c r="C9" s="36"/>
      <c r="D9" s="35"/>
      <c r="E9" s="35"/>
      <c r="F9" s="37"/>
      <c r="G9" s="32"/>
      <c r="H9" s="33"/>
      <c r="I9" s="38"/>
      <c r="J9" s="38"/>
      <c r="K9" s="38"/>
      <c r="L9" s="38"/>
      <c r="M9" s="38"/>
      <c r="N9" s="37"/>
      <c r="O9" s="37"/>
    </row>
  </sheetData>
  <sheetProtection/>
  <mergeCells count="12">
    <mergeCell ref="A4:A5"/>
    <mergeCell ref="B4:B5"/>
    <mergeCell ref="C4:C5"/>
    <mergeCell ref="A3:L3"/>
    <mergeCell ref="A1:L1"/>
    <mergeCell ref="B2:L2"/>
    <mergeCell ref="M3:N3"/>
    <mergeCell ref="D4:D5"/>
    <mergeCell ref="E4:E5"/>
    <mergeCell ref="F4:O4"/>
    <mergeCell ref="F5:I5"/>
    <mergeCell ref="N5:O5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130" zoomScaleSheetLayoutView="130" zoomScalePageLayoutView="0" workbookViewId="0" topLeftCell="A1">
      <selection activeCell="A1" sqref="A1:H9"/>
    </sheetView>
  </sheetViews>
  <sheetFormatPr defaultColWidth="9.140625" defaultRowHeight="15"/>
  <cols>
    <col min="2" max="2" width="12.421875" style="0" customWidth="1"/>
    <col min="3" max="3" width="15.8515625" style="0" customWidth="1"/>
    <col min="4" max="4" width="16.8515625" style="0" customWidth="1"/>
    <col min="5" max="5" width="15.8515625" style="0" customWidth="1"/>
    <col min="6" max="6" width="13.57421875" style="0" customWidth="1"/>
    <col min="7" max="7" width="17.00390625" style="0" customWidth="1"/>
  </cols>
  <sheetData>
    <row r="1" spans="1:8" ht="15">
      <c r="A1" s="346" t="s">
        <v>271</v>
      </c>
      <c r="B1" s="346"/>
      <c r="C1" s="346"/>
      <c r="D1" s="346"/>
      <c r="E1" s="346"/>
      <c r="F1" s="346"/>
      <c r="G1" s="346"/>
      <c r="H1" s="346"/>
    </row>
    <row r="2" spans="1:8" ht="15">
      <c r="A2" s="345" t="s">
        <v>287</v>
      </c>
      <c r="B2" s="345"/>
      <c r="C2" s="345"/>
      <c r="D2" s="345"/>
      <c r="E2" s="345"/>
      <c r="F2" s="345"/>
      <c r="G2" s="345"/>
      <c r="H2" s="29"/>
    </row>
    <row r="3" spans="1:8" ht="15">
      <c r="A3" s="29"/>
      <c r="B3" s="29"/>
      <c r="C3" s="29"/>
      <c r="D3" s="29"/>
      <c r="E3" s="29"/>
      <c r="F3" s="345" t="s">
        <v>79</v>
      </c>
      <c r="G3" s="345"/>
      <c r="H3" s="345"/>
    </row>
    <row r="4" spans="1:8" ht="15">
      <c r="A4" s="29"/>
      <c r="B4" s="29"/>
      <c r="C4" s="29"/>
      <c r="D4" s="29"/>
      <c r="E4" s="29"/>
      <c r="F4" s="29"/>
      <c r="G4" s="29"/>
      <c r="H4" s="29"/>
    </row>
    <row r="5" spans="1:8" ht="36">
      <c r="A5" s="21" t="s">
        <v>80</v>
      </c>
      <c r="B5" s="21" t="s">
        <v>131</v>
      </c>
      <c r="C5" s="21" t="s">
        <v>132</v>
      </c>
      <c r="D5" s="21" t="s">
        <v>85</v>
      </c>
      <c r="E5" s="336" t="s">
        <v>87</v>
      </c>
      <c r="F5" s="336"/>
      <c r="G5" s="336"/>
      <c r="H5" s="29"/>
    </row>
    <row r="6" spans="1:8" ht="15">
      <c r="A6" s="21"/>
      <c r="B6" s="21"/>
      <c r="C6" s="21"/>
      <c r="D6" s="21"/>
      <c r="E6" s="21" t="s">
        <v>133</v>
      </c>
      <c r="F6" s="21" t="s">
        <v>90</v>
      </c>
      <c r="G6" s="21" t="s">
        <v>8</v>
      </c>
      <c r="H6" s="29"/>
    </row>
    <row r="7" spans="1:8" ht="15">
      <c r="A7" s="40" t="s">
        <v>134</v>
      </c>
      <c r="B7" s="40" t="s">
        <v>135</v>
      </c>
      <c r="C7" s="41"/>
      <c r="D7" s="40" t="s">
        <v>136</v>
      </c>
      <c r="E7" s="40" t="s">
        <v>137</v>
      </c>
      <c r="F7" s="40" t="s">
        <v>138</v>
      </c>
      <c r="G7" s="40" t="s">
        <v>139</v>
      </c>
      <c r="H7" s="29"/>
    </row>
    <row r="8" spans="1:8" ht="15">
      <c r="A8" s="40">
        <v>1</v>
      </c>
      <c r="B8" s="21" t="s">
        <v>129</v>
      </c>
      <c r="C8" s="41">
        <v>1994</v>
      </c>
      <c r="D8" s="40">
        <v>110</v>
      </c>
      <c r="E8" s="40">
        <v>2790</v>
      </c>
      <c r="F8" s="40">
        <v>1131</v>
      </c>
      <c r="G8" s="40">
        <f>SUM(E8:F8)</f>
        <v>3921</v>
      </c>
      <c r="H8" s="29"/>
    </row>
    <row r="9" spans="1:8" ht="15">
      <c r="A9" s="40"/>
      <c r="B9" s="40"/>
      <c r="C9" s="41"/>
      <c r="D9" s="40"/>
      <c r="E9" s="40"/>
      <c r="F9" s="40"/>
      <c r="G9" s="40"/>
      <c r="H9" s="29"/>
    </row>
  </sheetData>
  <sheetProtection/>
  <mergeCells count="4">
    <mergeCell ref="E5:G5"/>
    <mergeCell ref="F3:H3"/>
    <mergeCell ref="A2:G2"/>
    <mergeCell ref="A1:H1"/>
  </mergeCells>
  <printOptions/>
  <pageMargins left="1.574803149606299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1"/>
  <sheetViews>
    <sheetView view="pageBreakPreview" zoomScale="110" zoomScaleSheetLayoutView="110" zoomScalePageLayoutView="0" workbookViewId="0" topLeftCell="A1">
      <selection activeCell="A2" sqref="A2:G11"/>
    </sheetView>
  </sheetViews>
  <sheetFormatPr defaultColWidth="9.140625" defaultRowHeight="15"/>
  <cols>
    <col min="2" max="2" width="14.00390625" style="0" customWidth="1"/>
    <col min="3" max="3" width="19.00390625" style="0" customWidth="1"/>
    <col min="4" max="4" width="15.8515625" style="0" customWidth="1"/>
    <col min="5" max="5" width="15.7109375" style="0" customWidth="1"/>
    <col min="6" max="6" width="17.28125" style="0" customWidth="1"/>
    <col min="7" max="7" width="18.00390625" style="0" customWidth="1"/>
  </cols>
  <sheetData>
    <row r="2" spans="2:7" ht="15">
      <c r="B2" s="349" t="s">
        <v>271</v>
      </c>
      <c r="C2" s="349"/>
      <c r="D2" s="349"/>
      <c r="E2" s="349"/>
      <c r="F2" s="349"/>
      <c r="G2" s="349"/>
    </row>
    <row r="3" spans="1:7" ht="15">
      <c r="A3" s="42"/>
      <c r="B3" s="42"/>
      <c r="C3" s="42"/>
      <c r="D3" s="42"/>
      <c r="E3" s="42"/>
      <c r="F3" s="42"/>
      <c r="G3" s="43" t="s">
        <v>151</v>
      </c>
    </row>
    <row r="4" spans="1:7" ht="15">
      <c r="A4" s="348" t="s">
        <v>288</v>
      </c>
      <c r="B4" s="348"/>
      <c r="C4" s="348"/>
      <c r="D4" s="348"/>
      <c r="E4" s="348"/>
      <c r="F4" s="348"/>
      <c r="G4" s="348"/>
    </row>
    <row r="5" spans="1:7" ht="15">
      <c r="A5" s="44" t="s">
        <v>140</v>
      </c>
      <c r="B5" s="45"/>
      <c r="C5" s="46"/>
      <c r="D5" s="46"/>
      <c r="E5" s="47"/>
      <c r="F5" s="47"/>
      <c r="G5" s="47"/>
    </row>
    <row r="6" spans="1:7" ht="15">
      <c r="A6" s="44"/>
      <c r="B6" s="45"/>
      <c r="C6" s="46"/>
      <c r="D6" s="46"/>
      <c r="E6" s="47"/>
      <c r="F6" s="47"/>
      <c r="G6" s="47"/>
    </row>
    <row r="7" spans="1:7" ht="25.5">
      <c r="A7" s="48" t="s">
        <v>141</v>
      </c>
      <c r="B7" s="48" t="s">
        <v>131</v>
      </c>
      <c r="C7" s="48" t="s">
        <v>142</v>
      </c>
      <c r="D7" s="49" t="s">
        <v>143</v>
      </c>
      <c r="E7" s="9" t="s">
        <v>113</v>
      </c>
      <c r="F7" s="9" t="s">
        <v>114</v>
      </c>
      <c r="G7" s="9" t="s">
        <v>144</v>
      </c>
    </row>
    <row r="8" spans="1:7" ht="15">
      <c r="A8" s="48"/>
      <c r="B8" s="48"/>
      <c r="C8" s="347" t="s">
        <v>108</v>
      </c>
      <c r="D8" s="347"/>
      <c r="E8" s="48" t="s">
        <v>145</v>
      </c>
      <c r="F8" s="48" t="s">
        <v>145</v>
      </c>
      <c r="G8" s="50"/>
    </row>
    <row r="9" spans="1:7" ht="15">
      <c r="A9" s="1" t="s">
        <v>91</v>
      </c>
      <c r="B9" s="1" t="s">
        <v>92</v>
      </c>
      <c r="C9" s="1" t="s">
        <v>93</v>
      </c>
      <c r="D9" s="1">
        <v>4</v>
      </c>
      <c r="E9" s="1">
        <v>5</v>
      </c>
      <c r="F9" s="1">
        <v>6</v>
      </c>
      <c r="G9" s="1" t="s">
        <v>153</v>
      </c>
    </row>
    <row r="10" spans="1:7" ht="38.25">
      <c r="A10" s="51">
        <v>1</v>
      </c>
      <c r="B10" s="52" t="s">
        <v>146</v>
      </c>
      <c r="C10" s="53">
        <v>160.92</v>
      </c>
      <c r="D10" s="53">
        <v>1465.2</v>
      </c>
      <c r="E10" s="54">
        <v>200</v>
      </c>
      <c r="F10" s="55">
        <v>0</v>
      </c>
      <c r="G10" s="56">
        <f>C10+D10+F10</f>
        <v>1626.1200000000001</v>
      </c>
    </row>
    <row r="11" spans="1:7" ht="15">
      <c r="A11" s="48"/>
      <c r="B11" s="48" t="s">
        <v>8</v>
      </c>
      <c r="C11" s="57">
        <v>160.92</v>
      </c>
      <c r="D11" s="53">
        <v>1465.2</v>
      </c>
      <c r="E11" s="57">
        <f>SUM(E10)</f>
        <v>200</v>
      </c>
      <c r="F11" s="57">
        <v>0</v>
      </c>
      <c r="G11" s="58">
        <f>C11+D11</f>
        <v>1626.1200000000001</v>
      </c>
    </row>
  </sheetData>
  <sheetProtection/>
  <mergeCells count="3">
    <mergeCell ref="C8:D8"/>
    <mergeCell ref="A4:G4"/>
    <mergeCell ref="B2:G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"/>
  <sheetViews>
    <sheetView view="pageBreakPreview" zoomScale="110" zoomScaleSheetLayoutView="110" zoomScalePageLayoutView="0" workbookViewId="0" topLeftCell="I1">
      <selection activeCell="A1" sqref="A1:W3"/>
    </sheetView>
  </sheetViews>
  <sheetFormatPr defaultColWidth="9.140625" defaultRowHeight="15"/>
  <cols>
    <col min="6" max="6" width="9.140625" style="0" customWidth="1"/>
    <col min="9" max="9" width="7.421875" style="0" customWidth="1"/>
    <col min="16" max="16" width="8.7109375" style="0" customWidth="1"/>
    <col min="18" max="18" width="8.00390625" style="0" customWidth="1"/>
    <col min="19" max="19" width="9.140625" style="0" customWidth="1"/>
    <col min="23" max="23" width="12.7109375" style="0" customWidth="1"/>
  </cols>
  <sheetData>
    <row r="1" spans="1:23" ht="15">
      <c r="A1" s="350" t="s">
        <v>289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</row>
    <row r="2" spans="1:23" ht="102.75" customHeight="1">
      <c r="A2" s="59" t="s">
        <v>157</v>
      </c>
      <c r="B2" s="59" t="s">
        <v>158</v>
      </c>
      <c r="C2" s="59" t="s">
        <v>1</v>
      </c>
      <c r="D2" s="60" t="s">
        <v>2</v>
      </c>
      <c r="E2" s="59" t="s">
        <v>82</v>
      </c>
      <c r="F2" s="59" t="s">
        <v>159</v>
      </c>
      <c r="G2" s="59" t="s">
        <v>160</v>
      </c>
      <c r="H2" s="59" t="s">
        <v>161</v>
      </c>
      <c r="I2" s="59" t="s">
        <v>162</v>
      </c>
      <c r="J2" s="59" t="s">
        <v>163</v>
      </c>
      <c r="K2" s="59" t="s">
        <v>164</v>
      </c>
      <c r="L2" s="59" t="s">
        <v>165</v>
      </c>
      <c r="M2" s="59" t="s">
        <v>166</v>
      </c>
      <c r="N2" s="59" t="s">
        <v>167</v>
      </c>
      <c r="O2" s="59" t="s">
        <v>168</v>
      </c>
      <c r="P2" s="59" t="s">
        <v>169</v>
      </c>
      <c r="Q2" s="59" t="s">
        <v>170</v>
      </c>
      <c r="R2" s="59" t="s">
        <v>171</v>
      </c>
      <c r="S2" s="59" t="s">
        <v>172</v>
      </c>
      <c r="T2" s="59" t="s">
        <v>173</v>
      </c>
      <c r="U2" s="59" t="s">
        <v>174</v>
      </c>
      <c r="V2" s="59" t="s">
        <v>175</v>
      </c>
      <c r="W2" s="59" t="s">
        <v>176</v>
      </c>
    </row>
    <row r="3" spans="1:23" ht="75" customHeight="1">
      <c r="A3" s="20">
        <v>1</v>
      </c>
      <c r="B3" s="20" t="s">
        <v>129</v>
      </c>
      <c r="C3" s="61" t="s">
        <v>30</v>
      </c>
      <c r="D3" s="61" t="s">
        <v>48</v>
      </c>
      <c r="E3" s="25" t="s">
        <v>130</v>
      </c>
      <c r="F3" s="20">
        <v>0</v>
      </c>
      <c r="G3" s="275">
        <f>'Vsez Exports'!F7</f>
        <v>42.02</v>
      </c>
      <c r="H3" s="20">
        <v>0</v>
      </c>
      <c r="I3" s="20">
        <v>8.208</v>
      </c>
      <c r="J3" s="20">
        <v>70.116</v>
      </c>
      <c r="K3" s="20">
        <v>103.622</v>
      </c>
      <c r="L3" s="20">
        <v>1005.858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21.121</v>
      </c>
      <c r="T3" s="20">
        <v>0</v>
      </c>
      <c r="U3" s="20">
        <v>0</v>
      </c>
      <c r="V3" s="20">
        <v>390.712</v>
      </c>
      <c r="W3" s="62">
        <f>SUM(F3:V3)</f>
        <v>1641.6570000000002</v>
      </c>
    </row>
  </sheetData>
  <sheetProtection/>
  <mergeCells count="1">
    <mergeCell ref="A1:W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SheetLayoutView="100" zoomScalePageLayoutView="0" workbookViewId="0" topLeftCell="A1">
      <pane ySplit="2" topLeftCell="A21" activePane="bottomLeft" state="frozen"/>
      <selection pane="topLeft" activeCell="A1" sqref="A1"/>
      <selection pane="bottomLeft" activeCell="A1" sqref="A1:W27"/>
    </sheetView>
  </sheetViews>
  <sheetFormatPr defaultColWidth="9.140625" defaultRowHeight="15"/>
  <cols>
    <col min="1" max="1" width="5.7109375" style="80" customWidth="1"/>
    <col min="2" max="2" width="22.57421875" style="17" customWidth="1"/>
    <col min="3" max="3" width="10.421875" style="17" customWidth="1"/>
    <col min="4" max="4" width="9.140625" style="17" customWidth="1"/>
    <col min="5" max="5" width="11.7109375" style="17" customWidth="1"/>
    <col min="6" max="6" width="6.140625" style="17" customWidth="1"/>
    <col min="7" max="7" width="8.421875" style="17" customWidth="1"/>
    <col min="8" max="8" width="5.57421875" style="17" customWidth="1"/>
    <col min="9" max="9" width="5.7109375" style="17" customWidth="1"/>
    <col min="10" max="10" width="7.140625" style="17" customWidth="1"/>
    <col min="11" max="11" width="8.140625" style="17" customWidth="1"/>
    <col min="12" max="12" width="8.8515625" style="17" customWidth="1"/>
    <col min="13" max="13" width="4.28125" style="17" customWidth="1"/>
    <col min="14" max="14" width="5.140625" style="17" customWidth="1"/>
    <col min="15" max="15" width="7.8515625" style="17" customWidth="1"/>
    <col min="16" max="16" width="6.7109375" style="17" customWidth="1"/>
    <col min="17" max="17" width="7.00390625" style="17" customWidth="1"/>
    <col min="18" max="18" width="6.7109375" style="17" customWidth="1"/>
    <col min="19" max="19" width="5.7109375" style="17" customWidth="1"/>
    <col min="20" max="20" width="6.8515625" style="17" customWidth="1"/>
    <col min="21" max="21" width="4.28125" style="17" customWidth="1"/>
    <col min="22" max="22" width="7.140625" style="17" customWidth="1"/>
    <col min="23" max="23" width="8.7109375" style="17" customWidth="1"/>
    <col min="24" max="16384" width="9.140625" style="39" customWidth="1"/>
  </cols>
  <sheetData>
    <row r="1" spans="1:23" ht="12">
      <c r="A1" s="351" t="s">
        <v>290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</row>
    <row r="2" spans="1:23" ht="96">
      <c r="A2" s="71" t="s">
        <v>157</v>
      </c>
      <c r="B2" s="64" t="s">
        <v>158</v>
      </c>
      <c r="C2" s="64" t="s">
        <v>1</v>
      </c>
      <c r="D2" s="65" t="s">
        <v>2</v>
      </c>
      <c r="E2" s="64" t="s">
        <v>82</v>
      </c>
      <c r="F2" s="64" t="s">
        <v>159</v>
      </c>
      <c r="G2" s="64" t="s">
        <v>160</v>
      </c>
      <c r="H2" s="64" t="s">
        <v>161</v>
      </c>
      <c r="I2" s="64" t="s">
        <v>162</v>
      </c>
      <c r="J2" s="64" t="s">
        <v>163</v>
      </c>
      <c r="K2" s="64" t="s">
        <v>164</v>
      </c>
      <c r="L2" s="64" t="s">
        <v>165</v>
      </c>
      <c r="M2" s="64" t="s">
        <v>166</v>
      </c>
      <c r="N2" s="64" t="s">
        <v>167</v>
      </c>
      <c r="O2" s="64" t="s">
        <v>168</v>
      </c>
      <c r="P2" s="64" t="s">
        <v>169</v>
      </c>
      <c r="Q2" s="64" t="s">
        <v>170</v>
      </c>
      <c r="R2" s="64" t="s">
        <v>171</v>
      </c>
      <c r="S2" s="64" t="s">
        <v>172</v>
      </c>
      <c r="T2" s="64" t="s">
        <v>173</v>
      </c>
      <c r="U2" s="64" t="s">
        <v>174</v>
      </c>
      <c r="V2" s="64" t="s">
        <v>244</v>
      </c>
      <c r="W2" s="64" t="s">
        <v>176</v>
      </c>
    </row>
    <row r="3" spans="1:26" s="74" customFormat="1" ht="39" customHeight="1">
      <c r="A3" s="72">
        <v>1</v>
      </c>
      <c r="B3" s="11" t="s">
        <v>18</v>
      </c>
      <c r="C3" s="11" t="s">
        <v>19</v>
      </c>
      <c r="D3" s="132" t="s">
        <v>20</v>
      </c>
      <c r="E3" s="113" t="s">
        <v>185</v>
      </c>
      <c r="F3" s="66">
        <v>0</v>
      </c>
      <c r="G3" s="66">
        <v>0</v>
      </c>
      <c r="H3" s="66">
        <v>0</v>
      </c>
      <c r="I3" s="66">
        <v>0</v>
      </c>
      <c r="J3" s="66">
        <v>0</v>
      </c>
      <c r="K3" s="66">
        <v>0</v>
      </c>
      <c r="L3" s="66">
        <f>'Pvt.Sez Exports '!J7</f>
        <v>2848.75</v>
      </c>
      <c r="M3" s="66">
        <v>0</v>
      </c>
      <c r="N3" s="66">
        <v>0</v>
      </c>
      <c r="O3" s="66">
        <v>0</v>
      </c>
      <c r="P3" s="66">
        <v>0</v>
      </c>
      <c r="Q3" s="66">
        <v>0</v>
      </c>
      <c r="R3" s="66">
        <v>0</v>
      </c>
      <c r="S3" s="66">
        <v>0</v>
      </c>
      <c r="T3" s="66">
        <v>0</v>
      </c>
      <c r="U3" s="66">
        <v>0</v>
      </c>
      <c r="V3" s="66">
        <v>0</v>
      </c>
      <c r="W3" s="82">
        <f aca="true" t="shared" si="0" ref="W3:W24">SUM(F3:V3)</f>
        <v>2848.75</v>
      </c>
      <c r="X3" s="76"/>
      <c r="Y3" s="73"/>
      <c r="Z3" s="76"/>
    </row>
    <row r="4" spans="1:26" ht="39" customHeight="1">
      <c r="A4" s="72">
        <v>2</v>
      </c>
      <c r="B4" s="11" t="s">
        <v>22</v>
      </c>
      <c r="C4" s="11" t="s">
        <v>23</v>
      </c>
      <c r="D4" s="132" t="s">
        <v>24</v>
      </c>
      <c r="E4" s="113" t="s">
        <v>25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f>'Pvt.Sez Exports '!J8</f>
        <v>982.54</v>
      </c>
      <c r="P4" s="66">
        <v>0</v>
      </c>
      <c r="Q4" s="66">
        <v>0</v>
      </c>
      <c r="R4" s="66">
        <v>0</v>
      </c>
      <c r="S4" s="66">
        <v>0</v>
      </c>
      <c r="T4" s="66">
        <v>0</v>
      </c>
      <c r="U4" s="66">
        <v>0</v>
      </c>
      <c r="V4" s="66">
        <v>0</v>
      </c>
      <c r="W4" s="82">
        <f t="shared" si="0"/>
        <v>982.54</v>
      </c>
      <c r="X4" s="76"/>
      <c r="Y4" s="73"/>
      <c r="Z4" s="76"/>
    </row>
    <row r="5" spans="1:26" s="74" customFormat="1" ht="39" customHeight="1">
      <c r="A5" s="72">
        <v>3</v>
      </c>
      <c r="B5" s="11" t="s">
        <v>26</v>
      </c>
      <c r="C5" s="11" t="s">
        <v>27</v>
      </c>
      <c r="D5" s="132" t="s">
        <v>28</v>
      </c>
      <c r="E5" s="113" t="s">
        <v>29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6">
        <v>0</v>
      </c>
      <c r="L5" s="66">
        <v>0</v>
      </c>
      <c r="M5" s="66">
        <v>0</v>
      </c>
      <c r="N5" s="66">
        <v>0</v>
      </c>
      <c r="O5" s="66">
        <v>0</v>
      </c>
      <c r="P5" s="66">
        <v>0</v>
      </c>
      <c r="Q5" s="66">
        <v>0</v>
      </c>
      <c r="R5" s="66">
        <v>0</v>
      </c>
      <c r="S5" s="66">
        <v>0</v>
      </c>
      <c r="T5" s="66">
        <v>0</v>
      </c>
      <c r="U5" s="66">
        <v>0</v>
      </c>
      <c r="V5" s="66">
        <v>0</v>
      </c>
      <c r="W5" s="82">
        <f t="shared" si="0"/>
        <v>0</v>
      </c>
      <c r="X5" s="77"/>
      <c r="Y5" s="73"/>
      <c r="Z5" s="77"/>
    </row>
    <row r="6" spans="1:26" s="17" customFormat="1" ht="39" customHeight="1">
      <c r="A6" s="72">
        <v>4</v>
      </c>
      <c r="B6" s="11" t="s">
        <v>31</v>
      </c>
      <c r="C6" s="11" t="s">
        <v>32</v>
      </c>
      <c r="D6" s="132" t="s">
        <v>20</v>
      </c>
      <c r="E6" s="113" t="s">
        <v>33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f>'Pvt.Sez Exports '!J10</f>
        <v>607.87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6">
        <v>0</v>
      </c>
      <c r="S6" s="66">
        <v>0</v>
      </c>
      <c r="T6" s="66">
        <v>0</v>
      </c>
      <c r="U6" s="66">
        <v>0</v>
      </c>
      <c r="V6" s="66">
        <v>0</v>
      </c>
      <c r="W6" s="82">
        <f t="shared" si="0"/>
        <v>607.87</v>
      </c>
      <c r="X6" s="76"/>
      <c r="Y6" s="73"/>
      <c r="Z6" s="76"/>
    </row>
    <row r="7" spans="1:26" s="74" customFormat="1" ht="39" customHeight="1">
      <c r="A7" s="72">
        <v>5</v>
      </c>
      <c r="B7" s="11" t="s">
        <v>36</v>
      </c>
      <c r="C7" s="11" t="s">
        <v>37</v>
      </c>
      <c r="D7" s="132" t="s">
        <v>51</v>
      </c>
      <c r="E7" s="113" t="s">
        <v>16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f>'Pvt.Sez Exports '!J11</f>
        <v>1600.66</v>
      </c>
      <c r="U7" s="66">
        <v>0</v>
      </c>
      <c r="V7" s="66">
        <v>0</v>
      </c>
      <c r="W7" s="82">
        <f t="shared" si="0"/>
        <v>1600.66</v>
      </c>
      <c r="X7" s="76"/>
      <c r="Y7" s="73"/>
      <c r="Z7" s="76"/>
    </row>
    <row r="8" spans="1:26" s="74" customFormat="1" ht="39" customHeight="1">
      <c r="A8" s="72">
        <v>6</v>
      </c>
      <c r="B8" s="11" t="s">
        <v>38</v>
      </c>
      <c r="C8" s="11" t="s">
        <v>30</v>
      </c>
      <c r="D8" s="16" t="s">
        <v>5</v>
      </c>
      <c r="E8" s="113" t="s">
        <v>39</v>
      </c>
      <c r="F8" s="66">
        <v>0</v>
      </c>
      <c r="G8" s="66">
        <f>'Pvt.Sez Exports '!J12</f>
        <v>228.12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82">
        <f t="shared" si="0"/>
        <v>228.12</v>
      </c>
      <c r="X8" s="76"/>
      <c r="Y8" s="73"/>
      <c r="Z8" s="76"/>
    </row>
    <row r="9" spans="1:26" s="17" customFormat="1" ht="39" customHeight="1">
      <c r="A9" s="72">
        <v>7</v>
      </c>
      <c r="B9" s="11" t="s">
        <v>43</v>
      </c>
      <c r="C9" s="11" t="s">
        <v>44</v>
      </c>
      <c r="D9" s="132" t="s">
        <v>20</v>
      </c>
      <c r="E9" s="12" t="s">
        <v>45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f>'Pvt.Sez Exports '!J14</f>
        <v>1535.5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82">
        <f t="shared" si="0"/>
        <v>1535.5</v>
      </c>
      <c r="X9" s="77"/>
      <c r="Y9" s="73"/>
      <c r="Z9" s="77"/>
    </row>
    <row r="10" spans="1:26" s="74" customFormat="1" ht="39" customHeight="1">
      <c r="A10" s="72">
        <v>8</v>
      </c>
      <c r="B10" s="11" t="s">
        <v>49</v>
      </c>
      <c r="C10" s="11" t="s">
        <v>50</v>
      </c>
      <c r="D10" s="132" t="s">
        <v>51</v>
      </c>
      <c r="E10" s="113" t="s">
        <v>52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f>'Pvt.Sez Exports '!J16</f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82">
        <f t="shared" si="0"/>
        <v>0</v>
      </c>
      <c r="X10" s="77"/>
      <c r="Y10" s="73"/>
      <c r="Z10" s="77"/>
    </row>
    <row r="11" spans="1:26" s="74" customFormat="1" ht="39" customHeight="1">
      <c r="A11" s="72">
        <v>9</v>
      </c>
      <c r="B11" s="11" t="s">
        <v>53</v>
      </c>
      <c r="C11" s="11" t="s">
        <v>42</v>
      </c>
      <c r="D11" s="132" t="s">
        <v>54</v>
      </c>
      <c r="E11" s="113" t="s">
        <v>55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f>'Pvt.Sez Exports '!J17</f>
        <v>1611.16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82">
        <f t="shared" si="0"/>
        <v>1611.16</v>
      </c>
      <c r="X11" s="76"/>
      <c r="Y11" s="73"/>
      <c r="Z11" s="76"/>
    </row>
    <row r="12" spans="1:26" s="74" customFormat="1" ht="39" customHeight="1">
      <c r="A12" s="72">
        <v>10</v>
      </c>
      <c r="B12" s="11" t="s">
        <v>62</v>
      </c>
      <c r="C12" s="11" t="s">
        <v>58</v>
      </c>
      <c r="D12" s="132" t="s">
        <v>63</v>
      </c>
      <c r="E12" s="113" t="s">
        <v>64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f>'Pvt.Sez Exports '!J18</f>
        <v>48.638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82">
        <f t="shared" si="0"/>
        <v>48.638</v>
      </c>
      <c r="X12" s="76"/>
      <c r="Y12" s="73"/>
      <c r="Z12" s="76"/>
    </row>
    <row r="13" spans="1:26" s="74" customFormat="1" ht="53.25" customHeight="1">
      <c r="A13" s="72">
        <v>11</v>
      </c>
      <c r="B13" s="11" t="s">
        <v>65</v>
      </c>
      <c r="C13" s="13" t="s">
        <v>66</v>
      </c>
      <c r="D13" s="132" t="s">
        <v>67</v>
      </c>
      <c r="E13" s="113" t="s">
        <v>68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f>'Pvt.Sez Exports '!J19</f>
        <v>0</v>
      </c>
      <c r="W13" s="82">
        <f t="shared" si="0"/>
        <v>0</v>
      </c>
      <c r="X13" s="75"/>
      <c r="Y13" s="73"/>
      <c r="Z13" s="75"/>
    </row>
    <row r="14" spans="1:26" s="74" customFormat="1" ht="39" customHeight="1">
      <c r="A14" s="72">
        <v>12</v>
      </c>
      <c r="B14" s="14" t="s">
        <v>253</v>
      </c>
      <c r="C14" s="14" t="s">
        <v>70</v>
      </c>
      <c r="D14" s="16" t="s">
        <v>71</v>
      </c>
      <c r="E14" s="16" t="s">
        <v>72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f>'Pvt.Sez Exports '!H20</f>
        <v>0</v>
      </c>
      <c r="T14" s="66">
        <v>0</v>
      </c>
      <c r="U14" s="66">
        <v>0</v>
      </c>
      <c r="V14" s="66">
        <f>'Pvt.Sez Exports '!J20</f>
        <v>528.83</v>
      </c>
      <c r="W14" s="82">
        <f t="shared" si="0"/>
        <v>528.83</v>
      </c>
      <c r="X14" s="77"/>
      <c r="Y14" s="73"/>
      <c r="Z14" s="77"/>
    </row>
    <row r="15" spans="1:26" s="17" customFormat="1" ht="39" customHeight="1">
      <c r="A15" s="72">
        <v>13</v>
      </c>
      <c r="B15" s="14" t="s">
        <v>242</v>
      </c>
      <c r="C15" s="14" t="s">
        <v>177</v>
      </c>
      <c r="D15" s="15" t="s">
        <v>20</v>
      </c>
      <c r="E15" s="16" t="s">
        <v>178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f>'Pvt.Sez Exports '!J27</f>
        <v>470.82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82">
        <f>SUM(L15:V15)</f>
        <v>470.82</v>
      </c>
      <c r="X15" s="76"/>
      <c r="Y15" s="73"/>
      <c r="Z15" s="76"/>
    </row>
    <row r="16" spans="1:26" s="74" customFormat="1" ht="39" customHeight="1">
      <c r="A16" s="72">
        <v>14</v>
      </c>
      <c r="B16" s="11" t="s">
        <v>73</v>
      </c>
      <c r="C16" s="11" t="s">
        <v>74</v>
      </c>
      <c r="D16" s="113" t="s">
        <v>40</v>
      </c>
      <c r="E16" s="113" t="s">
        <v>75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f>'Pvt.Sez Exports '!J21</f>
        <v>3.9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82">
        <f t="shared" si="0"/>
        <v>3.9</v>
      </c>
      <c r="X16" s="75"/>
      <c r="Y16" s="73"/>
      <c r="Z16" s="75"/>
    </row>
    <row r="17" spans="1:26" ht="39" customHeight="1">
      <c r="A17" s="72">
        <v>15</v>
      </c>
      <c r="B17" s="14" t="s">
        <v>76</v>
      </c>
      <c r="C17" s="14" t="s">
        <v>77</v>
      </c>
      <c r="D17" s="15" t="s">
        <v>69</v>
      </c>
      <c r="E17" s="16" t="s">
        <v>78</v>
      </c>
      <c r="F17" s="66">
        <f>'Pvt.Sez Exports '!J22</f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82">
        <f t="shared" si="0"/>
        <v>0</v>
      </c>
      <c r="X17" s="76"/>
      <c r="Y17" s="73"/>
      <c r="Z17" s="76"/>
    </row>
    <row r="18" spans="1:26" ht="39" customHeight="1">
      <c r="A18" s="72">
        <v>16</v>
      </c>
      <c r="B18" s="14" t="s">
        <v>154</v>
      </c>
      <c r="C18" s="68" t="s">
        <v>42</v>
      </c>
      <c r="D18" s="16" t="s">
        <v>5</v>
      </c>
      <c r="E18" s="66" t="s">
        <v>230</v>
      </c>
      <c r="F18" s="66">
        <v>0</v>
      </c>
      <c r="G18" s="66">
        <f>'Pvt.Sez Exports '!J23</f>
        <v>42.53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82">
        <f t="shared" si="0"/>
        <v>42.53</v>
      </c>
      <c r="X18" s="76"/>
      <c r="Y18" s="73"/>
      <c r="Z18" s="76"/>
    </row>
    <row r="19" spans="1:26" s="17" customFormat="1" ht="39" customHeight="1">
      <c r="A19" s="72">
        <v>17</v>
      </c>
      <c r="B19" s="11" t="s">
        <v>34</v>
      </c>
      <c r="C19" s="11" t="s">
        <v>35</v>
      </c>
      <c r="D19" s="16" t="s">
        <v>5</v>
      </c>
      <c r="E19" s="113" t="s">
        <v>15</v>
      </c>
      <c r="F19" s="66">
        <v>0</v>
      </c>
      <c r="G19" s="66">
        <f>'Pvt.Sez Exports '!J24</f>
        <v>55.24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82">
        <f t="shared" si="0"/>
        <v>55.24</v>
      </c>
      <c r="X19" s="75"/>
      <c r="Y19" s="73"/>
      <c r="Z19" s="75"/>
    </row>
    <row r="20" spans="1:26" s="17" customFormat="1" ht="39" customHeight="1">
      <c r="A20" s="72">
        <v>18</v>
      </c>
      <c r="B20" s="11" t="s">
        <v>57</v>
      </c>
      <c r="C20" s="11" t="s">
        <v>58</v>
      </c>
      <c r="D20" s="132" t="s">
        <v>40</v>
      </c>
      <c r="E20" s="113" t="s">
        <v>59</v>
      </c>
      <c r="F20" s="66">
        <v>0</v>
      </c>
      <c r="G20" s="66">
        <v>0</v>
      </c>
      <c r="H20" s="66">
        <v>0</v>
      </c>
      <c r="I20" s="66">
        <v>0</v>
      </c>
      <c r="J20" s="66">
        <f>'Pvt.Sez Exports '!J25</f>
        <v>1779.73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82">
        <f t="shared" si="0"/>
        <v>1779.73</v>
      </c>
      <c r="X20" s="76"/>
      <c r="Y20" s="73"/>
      <c r="Z20" s="76"/>
    </row>
    <row r="21" spans="1:26" ht="39" customHeight="1">
      <c r="A21" s="72">
        <v>19</v>
      </c>
      <c r="B21" s="11" t="s">
        <v>41</v>
      </c>
      <c r="C21" s="11" t="s">
        <v>30</v>
      </c>
      <c r="D21" s="132" t="s">
        <v>40</v>
      </c>
      <c r="E21" s="113" t="s">
        <v>184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f>'Pvt.Sez Exports '!J13</f>
        <v>21.8</v>
      </c>
      <c r="W21" s="82">
        <f t="shared" si="0"/>
        <v>21.8</v>
      </c>
      <c r="X21" s="76"/>
      <c r="Y21" s="73"/>
      <c r="Z21" s="76"/>
    </row>
    <row r="22" spans="1:26" s="17" customFormat="1" ht="39" customHeight="1">
      <c r="A22" s="72">
        <v>20</v>
      </c>
      <c r="B22" s="11" t="s">
        <v>46</v>
      </c>
      <c r="C22" s="11" t="s">
        <v>47</v>
      </c>
      <c r="D22" s="11" t="s">
        <v>40</v>
      </c>
      <c r="E22" s="136" t="s">
        <v>17</v>
      </c>
      <c r="F22" s="66">
        <v>0</v>
      </c>
      <c r="G22" s="66">
        <v>0</v>
      </c>
      <c r="H22" s="66">
        <v>0</v>
      </c>
      <c r="I22" s="66">
        <v>0</v>
      </c>
      <c r="J22" s="66">
        <v>184.39</v>
      </c>
      <c r="K22" s="66">
        <v>0</v>
      </c>
      <c r="L22" s="66">
        <v>146.1</v>
      </c>
      <c r="M22" s="66">
        <v>0</v>
      </c>
      <c r="N22" s="66">
        <v>0</v>
      </c>
      <c r="O22" s="66">
        <v>0</v>
      </c>
      <c r="P22" s="66">
        <v>20.96</v>
      </c>
      <c r="Q22" s="66">
        <v>71.5</v>
      </c>
      <c r="R22" s="66">
        <v>0.17</v>
      </c>
      <c r="S22" s="66">
        <v>25.3</v>
      </c>
      <c r="T22" s="66">
        <v>35.89</v>
      </c>
      <c r="U22" s="66">
        <v>0</v>
      </c>
      <c r="V22" s="66">
        <v>93.55</v>
      </c>
      <c r="W22" s="66">
        <f>SUM(F22:V22)</f>
        <v>577.86</v>
      </c>
      <c r="X22" s="149"/>
      <c r="Y22" s="18"/>
      <c r="Z22" s="149"/>
    </row>
    <row r="23" spans="1:26" s="17" customFormat="1" ht="39" customHeight="1">
      <c r="A23" s="72">
        <v>21</v>
      </c>
      <c r="B23" s="138" t="s">
        <v>179</v>
      </c>
      <c r="C23" s="136" t="s">
        <v>243</v>
      </c>
      <c r="D23" s="136" t="s">
        <v>40</v>
      </c>
      <c r="E23" s="136"/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1167.88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3273.48</v>
      </c>
      <c r="W23" s="66">
        <f t="shared" si="0"/>
        <v>4441.360000000001</v>
      </c>
      <c r="X23" s="149"/>
      <c r="Y23" s="18"/>
      <c r="Z23" s="149"/>
    </row>
    <row r="24" spans="1:26" s="17" customFormat="1" ht="39" customHeight="1">
      <c r="A24" s="72">
        <v>22</v>
      </c>
      <c r="B24" s="307" t="s">
        <v>278</v>
      </c>
      <c r="C24" s="304" t="s">
        <v>30</v>
      </c>
      <c r="D24" s="304" t="s">
        <v>5</v>
      </c>
      <c r="E24" s="304"/>
      <c r="F24" s="66">
        <v>0</v>
      </c>
      <c r="G24" s="66">
        <f>'Pvt.Sez Exports '!J28</f>
        <v>25.66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f t="shared" si="0"/>
        <v>25.66</v>
      </c>
      <c r="X24" s="149"/>
      <c r="Y24" s="18"/>
      <c r="Z24" s="149"/>
    </row>
    <row r="25" spans="1:26" s="17" customFormat="1" ht="28.5" customHeight="1">
      <c r="A25" s="72"/>
      <c r="B25" s="137" t="s">
        <v>263</v>
      </c>
      <c r="C25" s="136"/>
      <c r="D25" s="136"/>
      <c r="E25" s="13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149"/>
      <c r="Y25" s="18"/>
      <c r="Z25" s="149"/>
    </row>
    <row r="26" spans="1:26" s="17" customFormat="1" ht="39" customHeight="1">
      <c r="A26" s="72">
        <v>23</v>
      </c>
      <c r="B26" s="69" t="s">
        <v>147</v>
      </c>
      <c r="C26" s="69" t="s">
        <v>148</v>
      </c>
      <c r="D26" s="67" t="s">
        <v>14</v>
      </c>
      <c r="E26" s="16" t="s">
        <v>149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f>'Pvt.Sez Exports '!J30</f>
        <v>0</v>
      </c>
      <c r="S26" s="66">
        <v>0</v>
      </c>
      <c r="T26" s="66">
        <v>0</v>
      </c>
      <c r="U26" s="66">
        <v>0</v>
      </c>
      <c r="V26" s="66">
        <v>0</v>
      </c>
      <c r="W26" s="66">
        <f>SUM(F26:V26)</f>
        <v>0</v>
      </c>
      <c r="X26" s="150"/>
      <c r="Y26" s="18"/>
      <c r="Z26" s="150"/>
    </row>
    <row r="27" spans="1:26" s="79" customFormat="1" ht="39" customHeight="1">
      <c r="A27" s="83"/>
      <c r="B27" s="352" t="s">
        <v>8</v>
      </c>
      <c r="C27" s="352"/>
      <c r="D27" s="352"/>
      <c r="E27" s="352"/>
      <c r="F27" s="70">
        <f aca="true" t="shared" si="1" ref="F27:V27">SUM(F3:F23)</f>
        <v>0</v>
      </c>
      <c r="G27" s="70">
        <f>SUM(G3:G26)</f>
        <v>351.55</v>
      </c>
      <c r="H27" s="70">
        <f t="shared" si="1"/>
        <v>0</v>
      </c>
      <c r="I27" s="70">
        <f t="shared" si="1"/>
        <v>0</v>
      </c>
      <c r="J27" s="70">
        <f t="shared" si="1"/>
        <v>1964.12</v>
      </c>
      <c r="K27" s="70">
        <f t="shared" si="1"/>
        <v>0</v>
      </c>
      <c r="L27" s="70">
        <f>SUM(L1:L23)</f>
        <v>6776.92</v>
      </c>
      <c r="M27" s="70">
        <f t="shared" si="1"/>
        <v>0</v>
      </c>
      <c r="N27" s="70">
        <f t="shared" si="1"/>
        <v>0</v>
      </c>
      <c r="O27" s="70">
        <f t="shared" si="1"/>
        <v>1031.1779999999999</v>
      </c>
      <c r="P27" s="70">
        <f t="shared" si="1"/>
        <v>20.96</v>
      </c>
      <c r="Q27" s="70">
        <f t="shared" si="1"/>
        <v>1686.5600000000002</v>
      </c>
      <c r="R27" s="70">
        <f t="shared" si="1"/>
        <v>0.17</v>
      </c>
      <c r="S27" s="70">
        <f t="shared" si="1"/>
        <v>25.3</v>
      </c>
      <c r="T27" s="70">
        <f t="shared" si="1"/>
        <v>1636.5500000000002</v>
      </c>
      <c r="U27" s="70">
        <f t="shared" si="1"/>
        <v>0</v>
      </c>
      <c r="V27" s="70">
        <f t="shared" si="1"/>
        <v>3917.66</v>
      </c>
      <c r="W27" s="84">
        <f>SUM(W3:W26)</f>
        <v>17410.968</v>
      </c>
      <c r="X27" s="77"/>
      <c r="Y27" s="78"/>
      <c r="Z27" s="77"/>
    </row>
    <row r="28" spans="24:26" ht="12">
      <c r="X28" s="75"/>
      <c r="Y28" s="81"/>
      <c r="Z28" s="75"/>
    </row>
    <row r="29" ht="12">
      <c r="X29" s="81"/>
    </row>
  </sheetData>
  <sheetProtection/>
  <mergeCells count="2">
    <mergeCell ref="A1:W1"/>
    <mergeCell ref="B27:E27"/>
  </mergeCells>
  <printOptions/>
  <pageMargins left="0.2362204724409449" right="0.2362204724409449" top="0.7480314960629921" bottom="0.4724409448818898" header="0.31496062992125984" footer="0.31496062992125984"/>
  <pageSetup horizontalDpi="600" verticalDpi="600" orientation="landscape" paperSize="9" scale="73" r:id="rId3"/>
  <rowBreaks count="1" manualBreakCount="1">
    <brk id="14" max="22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80" zoomScaleSheetLayoutView="80" zoomScalePageLayoutView="0" workbookViewId="0" topLeftCell="A9">
      <selection activeCell="A1" sqref="A1:F22"/>
    </sheetView>
  </sheetViews>
  <sheetFormatPr defaultColWidth="9.140625" defaultRowHeight="15"/>
  <cols>
    <col min="2" max="2" width="40.140625" style="2" customWidth="1"/>
    <col min="3" max="3" width="25.140625" style="6" customWidth="1"/>
    <col min="4" max="4" width="25.7109375" style="6" customWidth="1"/>
    <col min="5" max="5" width="33.00390625" style="6" customWidth="1"/>
    <col min="6" max="6" width="20.00390625" style="6" customWidth="1"/>
    <col min="7" max="8" width="33.7109375" style="0" customWidth="1"/>
  </cols>
  <sheetData>
    <row r="1" spans="1:6" ht="15.75">
      <c r="A1" s="63"/>
      <c r="B1" s="63"/>
      <c r="C1" s="63"/>
      <c r="D1" s="63"/>
      <c r="E1" s="353" t="s">
        <v>194</v>
      </c>
      <c r="F1" s="353"/>
    </row>
    <row r="2" spans="1:6" ht="68.25" customHeight="1">
      <c r="A2" s="354" t="s">
        <v>291</v>
      </c>
      <c r="B2" s="355"/>
      <c r="C2" s="355"/>
      <c r="D2" s="355"/>
      <c r="E2" s="355"/>
      <c r="F2" s="356"/>
    </row>
    <row r="3" spans="1:6" ht="15">
      <c r="A3" s="357" t="s">
        <v>195</v>
      </c>
      <c r="B3" s="357"/>
      <c r="C3" s="357"/>
      <c r="D3" s="357"/>
      <c r="E3" s="357"/>
      <c r="F3" s="357"/>
    </row>
    <row r="4" spans="1:6" ht="55.5" customHeight="1">
      <c r="A4" s="91" t="s">
        <v>196</v>
      </c>
      <c r="B4" s="85" t="s">
        <v>197</v>
      </c>
      <c r="C4" s="86" t="s">
        <v>198</v>
      </c>
      <c r="D4" s="86" t="s">
        <v>199</v>
      </c>
      <c r="E4" s="86" t="s">
        <v>200</v>
      </c>
      <c r="F4" s="87" t="s">
        <v>8</v>
      </c>
    </row>
    <row r="5" spans="1:10" ht="20.25" customHeight="1">
      <c r="A5" s="293">
        <v>1</v>
      </c>
      <c r="B5" s="294" t="s">
        <v>56</v>
      </c>
      <c r="C5" s="295">
        <f>'Sectorwise VSEZ'!F3</f>
        <v>0</v>
      </c>
      <c r="D5" s="295">
        <v>0</v>
      </c>
      <c r="E5" s="296">
        <f>'Sectorwise Pvt. Sez'!F27</f>
        <v>0</v>
      </c>
      <c r="F5" s="295">
        <f aca="true" t="shared" si="0" ref="F5:F21">SUM(C5:E5)</f>
        <v>0</v>
      </c>
      <c r="G5" s="3"/>
      <c r="H5" s="3"/>
      <c r="I5" s="3"/>
      <c r="J5" s="3"/>
    </row>
    <row r="6" spans="1:10" ht="32.25" customHeight="1">
      <c r="A6" s="293">
        <v>2</v>
      </c>
      <c r="B6" s="294" t="s">
        <v>201</v>
      </c>
      <c r="C6" s="295">
        <f>'Sectorwise VSEZ'!G3</f>
        <v>42.02</v>
      </c>
      <c r="D6" s="295">
        <v>0</v>
      </c>
      <c r="E6" s="297">
        <f>'Sectorwise Pvt. Sez'!G27</f>
        <v>351.55</v>
      </c>
      <c r="F6" s="295">
        <f t="shared" si="0"/>
        <v>393.57</v>
      </c>
      <c r="G6" s="3"/>
      <c r="H6" s="3"/>
      <c r="I6" s="3"/>
      <c r="J6" s="3"/>
    </row>
    <row r="7" spans="1:10" ht="34.5" customHeight="1">
      <c r="A7" s="293">
        <v>3</v>
      </c>
      <c r="B7" s="294" t="s">
        <v>202</v>
      </c>
      <c r="C7" s="295">
        <f>'Sectorwise VSEZ'!H3</f>
        <v>0</v>
      </c>
      <c r="D7" s="295">
        <v>0</v>
      </c>
      <c r="E7" s="296">
        <f>'Sectorwise Pvt. Sez'!H27</f>
        <v>0</v>
      </c>
      <c r="F7" s="295">
        <f t="shared" si="0"/>
        <v>0</v>
      </c>
      <c r="G7" s="3"/>
      <c r="H7" s="3"/>
      <c r="I7" s="3"/>
      <c r="J7" s="3"/>
    </row>
    <row r="8" spans="1:10" ht="24" customHeight="1">
      <c r="A8" s="293">
        <v>4</v>
      </c>
      <c r="B8" s="294" t="s">
        <v>203</v>
      </c>
      <c r="C8" s="295">
        <f>'Sectorwise VSEZ'!I3</f>
        <v>8.208</v>
      </c>
      <c r="D8" s="295">
        <v>0</v>
      </c>
      <c r="E8" s="296">
        <f>'Sectorwise Pvt. Sez'!I27</f>
        <v>0</v>
      </c>
      <c r="F8" s="295">
        <f t="shared" si="0"/>
        <v>8.208</v>
      </c>
      <c r="G8" s="3"/>
      <c r="H8" s="3"/>
      <c r="I8" s="3"/>
      <c r="J8" s="3"/>
    </row>
    <row r="9" spans="1:10" ht="23.25" customHeight="1">
      <c r="A9" s="293">
        <v>5</v>
      </c>
      <c r="B9" s="294" t="s">
        <v>204</v>
      </c>
      <c r="C9" s="295">
        <f>'Sectorwise VSEZ'!J3</f>
        <v>70.116</v>
      </c>
      <c r="D9" s="295">
        <v>0</v>
      </c>
      <c r="E9" s="296">
        <f>'Sectorwise Pvt. Sez'!J27</f>
        <v>1964.12</v>
      </c>
      <c r="F9" s="295">
        <f t="shared" si="0"/>
        <v>2034.2359999999999</v>
      </c>
      <c r="G9" s="3"/>
      <c r="H9" s="3"/>
      <c r="I9" s="3"/>
      <c r="J9" s="3"/>
    </row>
    <row r="10" spans="1:10" ht="23.25" customHeight="1">
      <c r="A10" s="293">
        <v>6</v>
      </c>
      <c r="B10" s="294" t="s">
        <v>205</v>
      </c>
      <c r="C10" s="295">
        <f>'Sectorwise VSEZ'!K3</f>
        <v>103.622</v>
      </c>
      <c r="D10" s="295">
        <v>0</v>
      </c>
      <c r="E10" s="296">
        <f>'Sectorwise Pvt. Sez'!K27</f>
        <v>0</v>
      </c>
      <c r="F10" s="295">
        <f t="shared" si="0"/>
        <v>103.622</v>
      </c>
      <c r="G10" s="3"/>
      <c r="H10" s="3"/>
      <c r="I10" s="3"/>
      <c r="J10" s="3"/>
    </row>
    <row r="11" spans="1:10" ht="64.5" customHeight="1">
      <c r="A11" s="293">
        <v>7</v>
      </c>
      <c r="B11" s="294" t="s">
        <v>206</v>
      </c>
      <c r="C11" s="295">
        <f>'Sectorwise VSEZ'!L3</f>
        <v>1005.858</v>
      </c>
      <c r="D11" s="295">
        <v>0</v>
      </c>
      <c r="E11" s="298">
        <f>'Sectorwise Pvt. Sez'!L27</f>
        <v>6776.92</v>
      </c>
      <c r="F11" s="295">
        <f t="shared" si="0"/>
        <v>7782.778</v>
      </c>
      <c r="G11" s="3"/>
      <c r="H11" s="3"/>
      <c r="I11" s="3"/>
      <c r="J11" s="3"/>
    </row>
    <row r="12" spans="1:10" ht="15">
      <c r="A12" s="293">
        <v>8</v>
      </c>
      <c r="B12" s="294" t="s">
        <v>207</v>
      </c>
      <c r="C12" s="295">
        <f>'Sectorwise VSEZ'!M3</f>
        <v>0</v>
      </c>
      <c r="D12" s="295">
        <v>0</v>
      </c>
      <c r="E12" s="296">
        <f>'Sectorwise Pvt. Sez'!M27</f>
        <v>0</v>
      </c>
      <c r="F12" s="295">
        <f t="shared" si="0"/>
        <v>0</v>
      </c>
      <c r="G12" s="3"/>
      <c r="H12" s="3"/>
      <c r="I12" s="3"/>
      <c r="J12" s="3"/>
    </row>
    <row r="13" spans="1:10" ht="33" customHeight="1">
      <c r="A13" s="293">
        <v>9</v>
      </c>
      <c r="B13" s="294" t="s">
        <v>208</v>
      </c>
      <c r="C13" s="295">
        <f>'Sectorwise VSEZ'!N3</f>
        <v>0</v>
      </c>
      <c r="D13" s="295">
        <v>0</v>
      </c>
      <c r="E13" s="296">
        <f>'Sectorwise Pvt. Sez'!N27</f>
        <v>0</v>
      </c>
      <c r="F13" s="295">
        <f t="shared" si="0"/>
        <v>0</v>
      </c>
      <c r="G13" s="3"/>
      <c r="H13" s="3"/>
      <c r="I13" s="3"/>
      <c r="J13" s="3"/>
    </row>
    <row r="14" spans="1:10" ht="39.75" customHeight="1">
      <c r="A14" s="293">
        <v>10</v>
      </c>
      <c r="B14" s="294" t="s">
        <v>209</v>
      </c>
      <c r="C14" s="295">
        <f>'Sectorwise VSEZ'!O3</f>
        <v>0</v>
      </c>
      <c r="D14" s="295">
        <v>0</v>
      </c>
      <c r="E14" s="296">
        <f>'Sectorwise Pvt. Sez'!O27</f>
        <v>1031.1779999999999</v>
      </c>
      <c r="F14" s="295">
        <f t="shared" si="0"/>
        <v>1031.1779999999999</v>
      </c>
      <c r="G14" s="3"/>
      <c r="H14" s="3"/>
      <c r="I14" s="3"/>
      <c r="J14" s="3"/>
    </row>
    <row r="15" spans="1:10" ht="39.75" customHeight="1">
      <c r="A15" s="293">
        <v>11</v>
      </c>
      <c r="B15" s="294" t="s">
        <v>169</v>
      </c>
      <c r="C15" s="295">
        <f>'Sectorwise VSEZ'!P3</f>
        <v>0</v>
      </c>
      <c r="D15" s="295"/>
      <c r="E15" s="296">
        <f>'Sectorwise Pvt. Sez'!P27</f>
        <v>20.96</v>
      </c>
      <c r="F15" s="295">
        <f t="shared" si="0"/>
        <v>20.96</v>
      </c>
      <c r="G15" s="3"/>
      <c r="H15" s="3"/>
      <c r="I15" s="3"/>
      <c r="J15" s="3"/>
    </row>
    <row r="16" spans="1:10" ht="32.25" customHeight="1">
      <c r="A16" s="293">
        <v>12</v>
      </c>
      <c r="B16" s="294" t="s">
        <v>210</v>
      </c>
      <c r="C16" s="295">
        <f>'Sectorwise VSEZ'!Q3</f>
        <v>0</v>
      </c>
      <c r="D16" s="295">
        <v>0</v>
      </c>
      <c r="E16" s="296">
        <f>'Sectorwise Pvt. Sez'!Q27</f>
        <v>1686.5600000000002</v>
      </c>
      <c r="F16" s="295">
        <f t="shared" si="0"/>
        <v>1686.5600000000002</v>
      </c>
      <c r="G16" s="3"/>
      <c r="H16" s="3"/>
      <c r="I16" s="3"/>
      <c r="J16" s="3"/>
    </row>
    <row r="17" spans="1:10" ht="33" customHeight="1">
      <c r="A17" s="293">
        <v>13</v>
      </c>
      <c r="B17" s="294" t="s">
        <v>211</v>
      </c>
      <c r="C17" s="295">
        <f>'Sectorwise VSEZ'!R3</f>
        <v>0</v>
      </c>
      <c r="D17" s="295">
        <v>0</v>
      </c>
      <c r="E17" s="296">
        <f>'Sectorwise Pvt. Sez'!R27</f>
        <v>0.17</v>
      </c>
      <c r="F17" s="295">
        <f t="shared" si="0"/>
        <v>0.17</v>
      </c>
      <c r="G17" s="3"/>
      <c r="H17" s="3"/>
      <c r="I17" s="3"/>
      <c r="J17" s="3"/>
    </row>
    <row r="18" spans="1:10" ht="28.5" customHeight="1">
      <c r="A18" s="293">
        <v>14</v>
      </c>
      <c r="B18" s="294" t="s">
        <v>212</v>
      </c>
      <c r="C18" s="295">
        <f>'Sectorwise VSEZ'!S3</f>
        <v>21.121</v>
      </c>
      <c r="D18" s="295">
        <v>0</v>
      </c>
      <c r="E18" s="296">
        <f>'Sectorwise Pvt. Sez'!S27</f>
        <v>25.3</v>
      </c>
      <c r="F18" s="295">
        <f t="shared" si="0"/>
        <v>46.421</v>
      </c>
      <c r="G18" s="3"/>
      <c r="H18" s="3"/>
      <c r="I18" s="3"/>
      <c r="J18" s="3"/>
    </row>
    <row r="19" spans="1:10" ht="33" customHeight="1">
      <c r="A19" s="293">
        <v>15</v>
      </c>
      <c r="B19" s="294" t="s">
        <v>213</v>
      </c>
      <c r="C19" s="295">
        <f>'Sectorwise VSEZ'!T3</f>
        <v>0</v>
      </c>
      <c r="D19" s="295">
        <v>0</v>
      </c>
      <c r="E19" s="296">
        <f>'Sectorwise Pvt. Sez'!T27</f>
        <v>1636.5500000000002</v>
      </c>
      <c r="F19" s="295">
        <f t="shared" si="0"/>
        <v>1636.5500000000002</v>
      </c>
      <c r="G19" s="3"/>
      <c r="H19" s="3"/>
      <c r="I19" s="3"/>
      <c r="J19" s="3"/>
    </row>
    <row r="20" spans="1:10" ht="33" customHeight="1">
      <c r="A20" s="293">
        <v>16</v>
      </c>
      <c r="B20" s="294" t="s">
        <v>214</v>
      </c>
      <c r="C20" s="295">
        <f>'Sectorwise VSEZ'!U3</f>
        <v>0</v>
      </c>
      <c r="D20" s="295">
        <v>0</v>
      </c>
      <c r="E20" s="296">
        <f>'Sectorwise Pvt. Sez'!U27</f>
        <v>0</v>
      </c>
      <c r="F20" s="295">
        <f t="shared" si="0"/>
        <v>0</v>
      </c>
      <c r="G20" s="3"/>
      <c r="H20" s="3"/>
      <c r="I20" s="3"/>
      <c r="J20" s="3"/>
    </row>
    <row r="21" spans="1:10" ht="28.5" customHeight="1">
      <c r="A21" s="293">
        <v>17</v>
      </c>
      <c r="B21" s="294" t="s">
        <v>215</v>
      </c>
      <c r="C21" s="295">
        <f>'Sectorwise VSEZ'!V3</f>
        <v>390.712</v>
      </c>
      <c r="D21" s="295">
        <v>0</v>
      </c>
      <c r="E21" s="296">
        <f>'Sectorwise Pvt. Sez'!V27</f>
        <v>3917.66</v>
      </c>
      <c r="F21" s="295">
        <f t="shared" si="0"/>
        <v>4308.371999999999</v>
      </c>
      <c r="G21" s="3"/>
      <c r="H21" s="3"/>
      <c r="I21" s="3"/>
      <c r="J21" s="3"/>
    </row>
    <row r="22" spans="1:10" ht="28.5" customHeight="1">
      <c r="A22" s="92"/>
      <c r="B22" s="90" t="s">
        <v>8</v>
      </c>
      <c r="C22" s="88">
        <f>SUM(C5:C21)</f>
        <v>1641.6570000000002</v>
      </c>
      <c r="D22" s="88">
        <f>SUM(D5:D21)</f>
        <v>0</v>
      </c>
      <c r="E22" s="89">
        <f>SUM(E5:E21)</f>
        <v>17410.967999999997</v>
      </c>
      <c r="F22" s="88">
        <f>SUM(C22:E22)</f>
        <v>19052.624999999996</v>
      </c>
      <c r="G22" s="3"/>
      <c r="H22" s="3"/>
      <c r="I22" s="3"/>
      <c r="J22" s="3"/>
    </row>
  </sheetData>
  <sheetProtection/>
  <mergeCells count="3">
    <mergeCell ref="E1:F1"/>
    <mergeCell ref="A2:F2"/>
    <mergeCell ref="A3:F3"/>
  </mergeCells>
  <printOptions/>
  <pageMargins left="0.7086614173228347" right="0.7086614173228347" top="0.35433070866141736" bottom="0.3149606299212598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Murthy</dc:creator>
  <cp:keywords/>
  <dc:description/>
  <cp:lastModifiedBy>LDC RK</cp:lastModifiedBy>
  <cp:lastPrinted>2020-06-04T06:19:02Z</cp:lastPrinted>
  <dcterms:created xsi:type="dcterms:W3CDTF">2012-07-13T06:56:25Z</dcterms:created>
  <dcterms:modified xsi:type="dcterms:W3CDTF">2020-07-09T10:20:51Z</dcterms:modified>
  <cp:category/>
  <cp:version/>
  <cp:contentType/>
  <cp:contentStatus/>
</cp:coreProperties>
</file>